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3480" windowHeight="2460" activeTab="0"/>
  </bookViews>
  <sheets>
    <sheet name="ASPD Formula" sheetId="1" r:id="rId1"/>
    <sheet name="ASPD Table" sheetId="2" r:id="rId2"/>
    <sheet name="Extras" sheetId="3" r:id="rId3"/>
    <sheet name="Some Data" sheetId="4" r:id="rId4"/>
    <sheet name="Error vs ASPD Graph" sheetId="5" r:id="rId5"/>
    <sheet name="Etc" sheetId="6" r:id="rId6"/>
  </sheets>
  <definedNames/>
  <calcPr fullCalcOnLoad="1" iterate="1" iterateCount="1000" iterateDelta="1000"/>
</workbook>
</file>

<file path=xl/sharedStrings.xml><?xml version="1.0" encoding="utf-8"?>
<sst xmlns="http://schemas.openxmlformats.org/spreadsheetml/2006/main" count="225" uniqueCount="208">
  <si>
    <t>Dagger</t>
  </si>
  <si>
    <t>2hSword</t>
  </si>
  <si>
    <t>2hAxe</t>
  </si>
  <si>
    <t>1hSpear</t>
  </si>
  <si>
    <t>1hStaff</t>
  </si>
  <si>
    <t>Book</t>
  </si>
  <si>
    <t>Bow</t>
  </si>
  <si>
    <t>Huuma</t>
  </si>
  <si>
    <t>Rifle</t>
  </si>
  <si>
    <t>Gatling</t>
  </si>
  <si>
    <t>Bare</t>
  </si>
  <si>
    <t>1hSword</t>
  </si>
  <si>
    <t>1hAxe</t>
  </si>
  <si>
    <t>Mace</t>
  </si>
  <si>
    <t>2hSpear</t>
  </si>
  <si>
    <t>2hStaff</t>
  </si>
  <si>
    <t>Knuckle</t>
  </si>
  <si>
    <t>Katar</t>
  </si>
  <si>
    <t>Instrum</t>
  </si>
  <si>
    <t>Handgun</t>
  </si>
  <si>
    <t>Shotgun</t>
  </si>
  <si>
    <t>Grenade</t>
  </si>
  <si>
    <t>Shield</t>
  </si>
  <si>
    <t>Novice</t>
  </si>
  <si>
    <t>Knight</t>
  </si>
  <si>
    <t>Acolyte</t>
  </si>
  <si>
    <t>Priest</t>
  </si>
  <si>
    <t>Mage</t>
  </si>
  <si>
    <t>Wizard</t>
  </si>
  <si>
    <t>Warlock</t>
  </si>
  <si>
    <t>Archer</t>
  </si>
  <si>
    <t>Hunter</t>
  </si>
  <si>
    <t>Ranger</t>
  </si>
  <si>
    <t>Thief</t>
  </si>
  <si>
    <t>Monk</t>
  </si>
  <si>
    <t>Sura</t>
  </si>
  <si>
    <t>Sage</t>
  </si>
  <si>
    <t>Genetic</t>
  </si>
  <si>
    <t>Rogue</t>
  </si>
  <si>
    <t>Ninja</t>
  </si>
  <si>
    <t>Sword</t>
  </si>
  <si>
    <t>Axe</t>
  </si>
  <si>
    <t>Aspd_penalty</t>
  </si>
  <si>
    <t>Base_Aspd</t>
  </si>
  <si>
    <t xml:space="preserve">%_ASPD_Equipment </t>
  </si>
  <si>
    <t>Final_Aspd</t>
  </si>
  <si>
    <t>[Potion %]</t>
  </si>
  <si>
    <t>Concentration 0.1 / Awake 0.15 / Berserk 0.2</t>
  </si>
  <si>
    <t>[Skill %]</t>
  </si>
  <si>
    <t>Two Handed Quiken : 0.3</t>
  </si>
  <si>
    <t>Berserk : 0.3</t>
  </si>
  <si>
    <t>Swing Dance : 0.07</t>
  </si>
  <si>
    <t>adrenalin rush = about 0.25 ?</t>
  </si>
  <si>
    <t>spear quiken = 0.3</t>
  </si>
  <si>
    <t>....etc : ?</t>
  </si>
  <si>
    <t>[ASPD_Equipment_%]</t>
  </si>
  <si>
    <t xml:space="preserve"> =IF(Job_Base_Aspd&gt;144, 1 -( Job_Base_Aspd - 144)/50, 1)</t>
  </si>
  <si>
    <t>Total AGI</t>
  </si>
  <si>
    <t>Total DEX</t>
  </si>
  <si>
    <t>%Equips                          (Percentage ASPD Equip Bonuses)</t>
  </si>
  <si>
    <t>Speed Potion                             (See Speed Potion Table)</t>
  </si>
  <si>
    <t>Shield Penalty                             (See ASPD Table)</t>
  </si>
  <si>
    <t>%_ASPD_Equipment</t>
  </si>
  <si>
    <t>Final ASPD</t>
  </si>
  <si>
    <t>Quad cecil : 0.2</t>
  </si>
  <si>
    <t>AGI</t>
  </si>
  <si>
    <t>DEX</t>
  </si>
  <si>
    <t>ASPD</t>
  </si>
  <si>
    <t>AGI Multiplier</t>
  </si>
  <si>
    <t>DEX Multiplier</t>
  </si>
  <si>
    <t>1 - APenalty</t>
  </si>
  <si>
    <t>AP Var1</t>
  </si>
  <si>
    <t>AP Var2</t>
  </si>
  <si>
    <t>Sum Factor</t>
  </si>
  <si>
    <t>X2-Factor</t>
  </si>
  <si>
    <t>AGI-Factor</t>
  </si>
  <si>
    <t>DEX-Factor</t>
  </si>
  <si>
    <t>DIV</t>
  </si>
  <si>
    <t>ETC#1</t>
  </si>
  <si>
    <t>ASPD-Trsh.</t>
  </si>
  <si>
    <t>ETC#2</t>
  </si>
  <si>
    <t>ASPD_CORRECTION</t>
  </si>
  <si>
    <t>Job Base ASPD                                (See ASPD Table Tab)</t>
  </si>
  <si>
    <t>Speed Potion Table</t>
  </si>
  <si>
    <t>Concentration</t>
  </si>
  <si>
    <t>Awakening</t>
  </si>
  <si>
    <t>Berserk</t>
  </si>
  <si>
    <t>Shield Penalty:</t>
  </si>
  <si>
    <t>%Equips</t>
  </si>
  <si>
    <t>Please type a NEGATIVE value (See ASPD Table)</t>
  </si>
  <si>
    <t>Sum of all %Bonus ASPD Equips. Example: Filir's Pinions (2%), Green Petite Pet (1%) and Hermode's Cap (10%) = 0.02+0.01+0.10 = 0.13</t>
  </si>
  <si>
    <t>%Skill</t>
  </si>
  <si>
    <t>Credits: Check "Extras" Tab</t>
  </si>
  <si>
    <t>The credits from the original formula are to WIND.</t>
  </si>
  <si>
    <t>I collected data from my arc bishop, by resetting it's stats and gathering every ASPD values from 151 to 186 just</t>
  </si>
  <si>
    <t>using DEX/AGI. I also tested with some data from other classes, provided by friends.</t>
  </si>
  <si>
    <t>The greatest error i registered so far was 3DEX points (1AGI equals about 50DEX in the</t>
  </si>
  <si>
    <t>ASPD formula, so this error is pretty small, as can be seen in the graphic contained in the tab "Some Data").</t>
  </si>
  <si>
    <t>Thanks for all who made an effort trying to figure out this formula, i hope i managed to give the "final touch" to it.</t>
  </si>
  <si>
    <t>The original IroWiki thread can be found at "http://forums.irowiki.org/showthread.php?t=52590"</t>
  </si>
  <si>
    <t>For doubts or suggestions, please e-mail me: "rodrigo.andrade@ufrgs.br"</t>
  </si>
  <si>
    <t>Here is my modified version of the formula:</t>
  </si>
  <si>
    <t>ASPD_Correction</t>
  </si>
  <si>
    <t xml:space="preserve"> =ROUNDUP( (SQRT(205)-SQRT(AGI) )/7.15, 3)</t>
  </si>
  <si>
    <t xml:space="preserve"> =ROUNDDOWN((195 - Base_Aspd) * ASPD_Equipment_%, 1)</t>
  </si>
  <si>
    <t xml:space="preserve"> =Base_Aspd + %_ASPD_Equipment + fix_ASPD_increase_equipment</t>
  </si>
  <si>
    <t>Sum of all %Bonus ASPD Skills. Example: Adrenaline Rush (Believed to be 25%) = 0.25</t>
  </si>
  <si>
    <t>FJK iRO Renewal ASPD Calc</t>
  </si>
  <si>
    <r>
      <t>What i did was increase it's precision, by changing the Base_ASPD and, mainly, by adding a term i called "</t>
    </r>
    <r>
      <rPr>
        <b/>
        <sz val="10"/>
        <rFont val="Arial"/>
        <family val="2"/>
      </rPr>
      <t>ASPD_Correction</t>
    </r>
    <r>
      <rPr>
        <sz val="10"/>
        <rFont val="Arial"/>
        <family val="2"/>
      </rPr>
      <t>".</t>
    </r>
  </si>
  <si>
    <r>
      <t xml:space="preserve"> =ROUNDDOWN(200-(200-(Job_Base_Aspd + shield_penalty </t>
    </r>
    <r>
      <rPr>
        <b/>
        <sz val="10"/>
        <rFont val="Arial"/>
        <family val="2"/>
      </rPr>
      <t>- ASPD_Correction</t>
    </r>
    <r>
      <rPr>
        <sz val="10"/>
        <rFont val="Arial"/>
        <family val="0"/>
      </rPr>
      <t xml:space="preserve"> + SQRT(AGI * </t>
    </r>
    <r>
      <rPr>
        <b/>
        <sz val="10"/>
        <rFont val="Arial"/>
        <family val="2"/>
      </rPr>
      <t>9.999</t>
    </r>
    <r>
      <rPr>
        <sz val="10"/>
        <rFont val="Arial"/>
        <family val="0"/>
      </rPr>
      <t xml:space="preserve"> + DEX * </t>
    </r>
    <r>
      <rPr>
        <b/>
        <sz val="10"/>
        <rFont val="Arial"/>
        <family val="2"/>
      </rPr>
      <t>0.19212</t>
    </r>
    <r>
      <rPr>
        <sz val="10"/>
        <rFont val="Arial"/>
        <family val="0"/>
      </rPr>
      <t>) * Aspd_penalty)) *(1 - ASPD_Potion_% - ASPD_Skill_%), 2)</t>
    </r>
  </si>
  <si>
    <t>*Maximum ASPD in iRO is 193</t>
  </si>
  <si>
    <t>Job Base ASPD</t>
  </si>
  <si>
    <t>It's the Base ASPD for your class + Weapon Modifier.                   Example: Arcbishop (151) using a Claw (-5) = 146</t>
  </si>
  <si>
    <t>Damage/Hit</t>
  </si>
  <si>
    <t>ATTACKS/SECOND</t>
  </si>
  <si>
    <t>DAMAGE/SECOND</t>
  </si>
  <si>
    <t>NOVICE</t>
  </si>
  <si>
    <t>SWORDMAN</t>
  </si>
  <si>
    <t>MAGICIAN</t>
  </si>
  <si>
    <t>ARCHER</t>
  </si>
  <si>
    <t>ACOLYTE</t>
  </si>
  <si>
    <t>MERCHANT</t>
  </si>
  <si>
    <t>THIEF</t>
  </si>
  <si>
    <t>KNIGHT</t>
  </si>
  <si>
    <t>PRIEST</t>
  </si>
  <si>
    <t>WIZARD</t>
  </si>
  <si>
    <t>HUNTER</t>
  </si>
  <si>
    <t>BLACKSMITH</t>
  </si>
  <si>
    <t>ASSASSIN</t>
  </si>
  <si>
    <t>CRUSADER</t>
  </si>
  <si>
    <t>ROGUE</t>
  </si>
  <si>
    <t>SAGE</t>
  </si>
  <si>
    <t>ALCHEMIST</t>
  </si>
  <si>
    <t>MONK</t>
  </si>
  <si>
    <t>BARD</t>
  </si>
  <si>
    <t>DANCER</t>
  </si>
  <si>
    <t>TAEKWON</t>
  </si>
  <si>
    <t>STAR</t>
  </si>
  <si>
    <t>LINKER</t>
  </si>
  <si>
    <t>GUNSLINGER</t>
  </si>
  <si>
    <t>NINJA</t>
  </si>
  <si>
    <t>GANGSI</t>
  </si>
  <si>
    <t>DEATHKNIGHT</t>
  </si>
  <si>
    <t>COLLECTOR</t>
  </si>
  <si>
    <t>RUNE_KNIGHT</t>
  </si>
  <si>
    <t>ARCHBISHOP</t>
  </si>
  <si>
    <t>RANGER</t>
  </si>
  <si>
    <t>GUILLOTINE_CROSS</t>
  </si>
  <si>
    <t>WARLOCK</t>
  </si>
  <si>
    <t>MECHANIC</t>
  </si>
  <si>
    <t>ROYAL_GUARD</t>
  </si>
  <si>
    <t>SHADOW_CHASER</t>
  </si>
  <si>
    <t>SORCERER</t>
  </si>
  <si>
    <t>GENETIC</t>
  </si>
  <si>
    <t>SURA</t>
  </si>
  <si>
    <t>MINSTREL</t>
  </si>
  <si>
    <t>WANDERER</t>
  </si>
  <si>
    <t>Class</t>
  </si>
  <si>
    <t>Unarmed</t>
  </si>
  <si>
    <t>2H Sword</t>
  </si>
  <si>
    <t>Spear</t>
  </si>
  <si>
    <t>2H Spear</t>
  </si>
  <si>
    <t>2H Axe</t>
  </si>
  <si>
    <t>2H Mace</t>
  </si>
  <si>
    <t>Rod</t>
  </si>
  <si>
    <t>Instrument</t>
  </si>
  <si>
    <t>Whip</t>
  </si>
  <si>
    <t>Pistol</t>
  </si>
  <si>
    <t>2H Staff</t>
  </si>
  <si>
    <t>Knucle</t>
  </si>
  <si>
    <t>Note: Error becomes more critical at higuer ASPD, exponencially.</t>
  </si>
  <si>
    <t>Crusader</t>
  </si>
  <si>
    <t>Assassin</t>
  </si>
  <si>
    <t>Guillotine Cross</t>
  </si>
  <si>
    <t>Swordsman</t>
  </si>
  <si>
    <t>Royal Guard</t>
  </si>
  <si>
    <t>Rune Knight</t>
  </si>
  <si>
    <t>Arc Bishop</t>
  </si>
  <si>
    <t>Blacksmith</t>
  </si>
  <si>
    <t>Merchant</t>
  </si>
  <si>
    <t>Mechanic</t>
  </si>
  <si>
    <t>Sorcerer</t>
  </si>
  <si>
    <t>Alchemist</t>
  </si>
  <si>
    <t>Bard/Dancer</t>
  </si>
  <si>
    <t>Ministrel/Wanderer</t>
  </si>
  <si>
    <t>Gunslinger</t>
  </si>
  <si>
    <t>Soul Linker</t>
  </si>
  <si>
    <t>Shadow Chaser</t>
  </si>
  <si>
    <t>Taekwon Kid</t>
  </si>
  <si>
    <t>Taekwon Master</t>
  </si>
  <si>
    <t>*For Staff of Destruction, use -15 instead of -5</t>
  </si>
  <si>
    <t>Damage per Hit</t>
  </si>
  <si>
    <t>So far i tested, rogues can't use 1H Axe. Not sure if Stalker/Chaser can either.</t>
  </si>
  <si>
    <t>Your average damage per hit, for damage/second calculation.</t>
  </si>
  <si>
    <t>Round Down</t>
  </si>
  <si>
    <t>Current Model</t>
  </si>
  <si>
    <t>Test 1</t>
  </si>
  <si>
    <t>Reference (100%)</t>
  </si>
  <si>
    <t>GenRDown</t>
  </si>
  <si>
    <t>SQRT_RD</t>
  </si>
  <si>
    <t>Corr_RD</t>
  </si>
  <si>
    <r>
      <t>Notes (</t>
    </r>
    <r>
      <rPr>
        <b/>
        <u val="single"/>
        <sz val="10"/>
        <rFont val="Arial"/>
        <family val="2"/>
      </rPr>
      <t>PLEASE READ</t>
    </r>
    <r>
      <rPr>
        <b/>
        <sz val="10"/>
        <rFont val="Arial"/>
        <family val="2"/>
      </rPr>
      <t>)</t>
    </r>
  </si>
  <si>
    <t>Average</t>
  </si>
  <si>
    <t>AB_Penalty</t>
  </si>
  <si>
    <t>This table is for testing purposes only. For ASPD calculation, please refer to "ASPD Table" tab.</t>
  </si>
  <si>
    <t>AGI AVG HI</t>
  </si>
  <si>
    <t>Average2</t>
  </si>
  <si>
    <r>
      <t xml:space="preserve">Enrich Celermine Juice -&gt; </t>
    </r>
    <r>
      <rPr>
        <sz val="10"/>
        <rFont val="Arial"/>
        <family val="2"/>
      </rPr>
      <t xml:space="preserve">Gives +10% ASPD bonus, but as </t>
    </r>
    <r>
      <rPr>
        <b/>
        <sz val="10"/>
        <rFont val="Arial"/>
        <family val="2"/>
      </rPr>
      <t>EQUIP</t>
    </r>
    <r>
      <rPr>
        <sz val="10"/>
        <rFont val="Arial"/>
        <family val="2"/>
      </rPr>
      <t xml:space="preserve">, </t>
    </r>
    <r>
      <rPr>
        <u val="single"/>
        <sz val="10"/>
        <rFont val="Arial"/>
        <family val="2"/>
      </rPr>
      <t xml:space="preserve">not skill. </t>
    </r>
    <r>
      <rPr>
        <sz val="10"/>
        <rFont val="Arial"/>
        <family val="2"/>
      </rPr>
      <t>Therefore, if you're using it, add +0.1 in "%Equips", NOT in "Speed Potion"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</si>
</sst>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&quot;Sim&quot;;&quot;Sim&quot;;&quot;Não&quot;"/>
    <numFmt numFmtId="171" formatCode="&quot;Verdadeiro&quot;;&quot;Verdadeiro&quot;;&quot;Falso&quot;"/>
    <numFmt numFmtId="172" formatCode="&quot;Ativar&quot;;&quot;Ativar&quot;;&quot;Desativar&quot;"/>
    <numFmt numFmtId="173" formatCode="[$€-2]\ #,##0.00_);[Red]\([$€-2]\ #,##0.00\)"/>
    <numFmt numFmtId="174" formatCode="0.00000"/>
    <numFmt numFmtId="175" formatCode="0.000%"/>
    <numFmt numFmtId="176" formatCode="0.0"/>
  </numFmts>
  <fonts count="3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2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0"/>
    </font>
    <font>
      <b/>
      <sz val="13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.25"/>
      <color indexed="8"/>
      <name val="Arial"/>
      <family val="2"/>
    </font>
    <font>
      <sz val="10.35"/>
      <color indexed="8"/>
      <name val="Arial"/>
      <family val="2"/>
    </font>
    <font>
      <sz val="19"/>
      <color indexed="8"/>
      <name val="Arial"/>
      <family val="2"/>
    </font>
    <font>
      <u val="single"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thick"/>
      <top style="thick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ck"/>
      <right style="thick"/>
      <top style="thick"/>
      <bottom style="medium"/>
    </border>
    <border>
      <left style="thick"/>
      <right style="thick"/>
      <top style="medium"/>
      <bottom style="medium"/>
    </border>
    <border>
      <left style="thick"/>
      <right style="medium"/>
      <top style="medium"/>
      <bottom style="thick"/>
    </border>
    <border>
      <left style="medium"/>
      <right style="thick"/>
      <top style="medium"/>
      <bottom style="thick"/>
    </border>
    <border>
      <left>
        <color indexed="63"/>
      </left>
      <right style="thick"/>
      <top>
        <color indexed="63"/>
      </top>
      <bottom style="medium"/>
    </border>
    <border>
      <left style="thick"/>
      <right style="thick"/>
      <top style="medium"/>
      <bottom style="thick"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medium"/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16" fillId="4" borderId="0" applyNumberFormat="0" applyBorder="0" applyAlignment="0" applyProtection="0"/>
    <xf numFmtId="0" fontId="21" fillId="16" borderId="1" applyNumberFormat="0" applyAlignment="0" applyProtection="0"/>
    <xf numFmtId="0" fontId="23" fillId="17" borderId="2" applyNumberFormat="0" applyAlignment="0" applyProtection="0"/>
    <xf numFmtId="0" fontId="22" fillId="0" borderId="3" applyNumberFormat="0" applyFill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19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0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8" fillId="0" borderId="10" xfId="0" applyFont="1" applyBorder="1" applyAlignment="1">
      <alignment horizontal="center"/>
    </xf>
    <xf numFmtId="175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75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9" fillId="0" borderId="0" xfId="0" applyNumberFormat="1" applyFont="1" applyAlignment="1">
      <alignment horizontal="center"/>
    </xf>
    <xf numFmtId="0" fontId="10" fillId="19" borderId="12" xfId="0" applyFont="1" applyFill="1" applyBorder="1" applyAlignment="1">
      <alignment horizontal="center"/>
    </xf>
    <xf numFmtId="0" fontId="10" fillId="19" borderId="13" xfId="0" applyFont="1" applyFill="1" applyBorder="1" applyAlignment="1">
      <alignment horizontal="center"/>
    </xf>
    <xf numFmtId="0" fontId="7" fillId="24" borderId="12" xfId="0" applyFont="1" applyFill="1" applyBorder="1" applyAlignment="1">
      <alignment horizontal="center"/>
    </xf>
    <xf numFmtId="0" fontId="0" fillId="17" borderId="12" xfId="0" applyFill="1" applyBorder="1" applyAlignment="1">
      <alignment horizontal="center"/>
    </xf>
    <xf numFmtId="2" fontId="0" fillId="0" borderId="14" xfId="0" applyNumberForma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1" fontId="1" fillId="0" borderId="20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21" xfId="0" applyBorder="1" applyAlignment="1">
      <alignment horizontal="center" vertical="justify"/>
    </xf>
    <xf numFmtId="2" fontId="1" fillId="0" borderId="18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0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justify"/>
    </xf>
    <xf numFmtId="0" fontId="0" fillId="0" borderId="29" xfId="0" applyBorder="1" applyAlignment="1">
      <alignment horizontal="center" vertical="justify"/>
    </xf>
    <xf numFmtId="0" fontId="0" fillId="0" borderId="30" xfId="0" applyBorder="1" applyAlignment="1">
      <alignment horizontal="center" vertical="justify"/>
    </xf>
    <xf numFmtId="0" fontId="0" fillId="0" borderId="31" xfId="0" applyBorder="1" applyAlignment="1">
      <alignment horizontal="center" vertical="justify"/>
    </xf>
    <xf numFmtId="0" fontId="0" fillId="0" borderId="32" xfId="0" applyBorder="1" applyAlignment="1">
      <alignment horizontal="center" vertical="justify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175" fontId="1" fillId="0" borderId="0" xfId="0" applyNumberFormat="1" applyFont="1" applyAlignment="1">
      <alignment horizontal="center"/>
    </xf>
    <xf numFmtId="0" fontId="1" fillId="0" borderId="36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2" fontId="4" fillId="0" borderId="17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345"/>
          <c:w val="0.81175"/>
          <c:h val="0.96525"/>
        </c:manualLayout>
      </c:layout>
      <c:lineChart>
        <c:grouping val="standard"/>
        <c:varyColors val="0"/>
        <c:ser>
          <c:idx val="0"/>
          <c:order val="0"/>
          <c:tx>
            <c:v>Gen RDown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'Some Data'!$C$3:$C$37</c:f>
              <c:numCache/>
            </c:numRef>
          </c:cat>
          <c:val>
            <c:numRef>
              <c:f>'Some Data'!$I$3:$I$37</c:f>
              <c:numCache/>
            </c:numRef>
          </c:val>
          <c:smooth val="0"/>
        </c:ser>
        <c:ser>
          <c:idx val="2"/>
          <c:order val="1"/>
          <c:tx>
            <c:v>Reference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'Some Data'!$C$3:$C$37</c:f>
              <c:numCache/>
            </c:numRef>
          </c:cat>
          <c:val>
            <c:numRef>
              <c:f>'Some Data'!$K$3:$K$37</c:f>
              <c:numCache/>
            </c:numRef>
          </c:val>
          <c:smooth val="0"/>
        </c:ser>
        <c:ser>
          <c:idx val="3"/>
          <c:order val="2"/>
          <c:tx>
            <c:v>AVG2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414141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'Some Data'!$C$3:$C$37</c:f>
              <c:numCache/>
            </c:numRef>
          </c:cat>
          <c:val>
            <c:numRef>
              <c:f>'Some Data'!$O$3:$O$37</c:f>
              <c:numCache/>
            </c:numRef>
          </c:val>
          <c:smooth val="0"/>
        </c:ser>
        <c:marker val="1"/>
        <c:axId val="22235599"/>
        <c:axId val="65902664"/>
      </c:lineChart>
      <c:dateAx>
        <c:axId val="22235599"/>
        <c:scaling>
          <c:orientation val="minMax"/>
          <c:max val="186"/>
          <c:min val="152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902664"/>
        <c:crosses val="autoZero"/>
        <c:auto val="0"/>
        <c:baseTimeUnit val="days"/>
        <c:majorUnit val="2"/>
        <c:majorTimeUnit val="days"/>
        <c:minorUnit val="10"/>
        <c:minorTimeUnit val="days"/>
        <c:noMultiLvlLbl val="0"/>
      </c:dateAx>
      <c:valAx>
        <c:axId val="65902664"/>
        <c:scaling>
          <c:orientation val="minMax"/>
          <c:max val="1.0001"/>
          <c:min val="0.99998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235599"/>
        <c:crossesAt val="1"/>
        <c:crossBetween val="midCat"/>
        <c:dispUnits/>
        <c:majorUnit val="1E-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525"/>
          <c:y val="0.41025"/>
          <c:w val="0.12625"/>
          <c:h val="0.1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0.02375"/>
          <c:w val="0.83025"/>
          <c:h val="0.97625"/>
        </c:manualLayout>
      </c:layout>
      <c:lineChart>
        <c:grouping val="standard"/>
        <c:varyColors val="0"/>
        <c:ser>
          <c:idx val="0"/>
          <c:order val="0"/>
          <c:tx>
            <c:v>Error test1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'Some Data'!$C$2:$C$37</c:f>
              <c:numCache>
                <c:ptCount val="36"/>
                <c:pt idx="0">
                  <c:v>151</c:v>
                </c:pt>
                <c:pt idx="1">
                  <c:v>152</c:v>
                </c:pt>
                <c:pt idx="2">
                  <c:v>153</c:v>
                </c:pt>
                <c:pt idx="3">
                  <c:v>154</c:v>
                </c:pt>
                <c:pt idx="4">
                  <c:v>155</c:v>
                </c:pt>
                <c:pt idx="5">
                  <c:v>156</c:v>
                </c:pt>
                <c:pt idx="6">
                  <c:v>157</c:v>
                </c:pt>
                <c:pt idx="7">
                  <c:v>158</c:v>
                </c:pt>
                <c:pt idx="8">
                  <c:v>159</c:v>
                </c:pt>
                <c:pt idx="9">
                  <c:v>160</c:v>
                </c:pt>
                <c:pt idx="10">
                  <c:v>161</c:v>
                </c:pt>
                <c:pt idx="11">
                  <c:v>162</c:v>
                </c:pt>
                <c:pt idx="12">
                  <c:v>163</c:v>
                </c:pt>
                <c:pt idx="13">
                  <c:v>164</c:v>
                </c:pt>
                <c:pt idx="14">
                  <c:v>165</c:v>
                </c:pt>
                <c:pt idx="15">
                  <c:v>166</c:v>
                </c:pt>
                <c:pt idx="16">
                  <c:v>167</c:v>
                </c:pt>
                <c:pt idx="17">
                  <c:v>168</c:v>
                </c:pt>
                <c:pt idx="18">
                  <c:v>169</c:v>
                </c:pt>
                <c:pt idx="19">
                  <c:v>170</c:v>
                </c:pt>
                <c:pt idx="20">
                  <c:v>171</c:v>
                </c:pt>
                <c:pt idx="21">
                  <c:v>172</c:v>
                </c:pt>
                <c:pt idx="22">
                  <c:v>173</c:v>
                </c:pt>
                <c:pt idx="23">
                  <c:v>174</c:v>
                </c:pt>
                <c:pt idx="24">
                  <c:v>175</c:v>
                </c:pt>
                <c:pt idx="25">
                  <c:v>176</c:v>
                </c:pt>
                <c:pt idx="26">
                  <c:v>177</c:v>
                </c:pt>
                <c:pt idx="27">
                  <c:v>178</c:v>
                </c:pt>
                <c:pt idx="28">
                  <c:v>179</c:v>
                </c:pt>
                <c:pt idx="29">
                  <c:v>180</c:v>
                </c:pt>
                <c:pt idx="30">
                  <c:v>181</c:v>
                </c:pt>
                <c:pt idx="31">
                  <c:v>182</c:v>
                </c:pt>
                <c:pt idx="32">
                  <c:v>183</c:v>
                </c:pt>
                <c:pt idx="33">
                  <c:v>184</c:v>
                </c:pt>
                <c:pt idx="34">
                  <c:v>185</c:v>
                </c:pt>
                <c:pt idx="35">
                  <c:v>186</c:v>
                </c:pt>
              </c:numCache>
            </c:numRef>
          </c:cat>
          <c:val>
            <c:numRef>
              <c:f>'Some Data'!$E$2:$E$37</c:f>
              <c:numCache>
                <c:ptCount val="36"/>
                <c:pt idx="0">
                  <c:v>1.0176098442339663</c:v>
                </c:pt>
                <c:pt idx="1">
                  <c:v>1.011551135479354</c:v>
                </c:pt>
                <c:pt idx="2">
                  <c:v>1.0111604313460358</c:v>
                </c:pt>
                <c:pt idx="3">
                  <c:v>1.0105244365717683</c:v>
                </c:pt>
                <c:pt idx="4">
                  <c:v>1.0099219164853415</c:v>
                </c:pt>
                <c:pt idx="5">
                  <c:v>1.0093428502995119</c:v>
                </c:pt>
                <c:pt idx="6">
                  <c:v>1.008682249060806</c:v>
                </c:pt>
                <c:pt idx="7">
                  <c:v>1.0080656693496735</c:v>
                </c:pt>
                <c:pt idx="8">
                  <c:v>1.0074093066949887</c:v>
                </c:pt>
                <c:pt idx="9">
                  <c:v>1.0069465629746877</c:v>
                </c:pt>
                <c:pt idx="10">
                  <c:v>1.0063615445294471</c:v>
                </c:pt>
                <c:pt idx="11">
                  <c:v>1.005879974517512</c:v>
                </c:pt>
                <c:pt idx="12">
                  <c:v>1.0053868023595747</c:v>
                </c:pt>
                <c:pt idx="13">
                  <c:v>1.00490865574289</c:v>
                </c:pt>
                <c:pt idx="14">
                  <c:v>1.0044298474370696</c:v>
                </c:pt>
                <c:pt idx="15">
                  <c:v>1.0040042825630513</c:v>
                </c:pt>
                <c:pt idx="16">
                  <c:v>1.0036247574067203</c:v>
                </c:pt>
                <c:pt idx="17">
                  <c:v>1.0032200386368135</c:v>
                </c:pt>
                <c:pt idx="18">
                  <c:v>1.002879382778607</c:v>
                </c:pt>
                <c:pt idx="19">
                  <c:v>1.002540404190559</c:v>
                </c:pt>
                <c:pt idx="20">
                  <c:v>1.0022107516770502</c:v>
                </c:pt>
                <c:pt idx="21">
                  <c:v>1.00191388973594</c:v>
                </c:pt>
                <c:pt idx="22">
                  <c:v>1.001646258757087</c:v>
                </c:pt>
                <c:pt idx="23">
                  <c:v>1.001381601005146</c:v>
                </c:pt>
                <c:pt idx="24">
                  <c:v>1.001169099178908</c:v>
                </c:pt>
                <c:pt idx="25">
                  <c:v>1.0009417915366827</c:v>
                </c:pt>
                <c:pt idx="26">
                  <c:v>1.0007639721053951</c:v>
                </c:pt>
                <c:pt idx="27">
                  <c:v>1.0006037535123098</c:v>
                </c:pt>
                <c:pt idx="28">
                  <c:v>1.00046044815992</c:v>
                </c:pt>
                <c:pt idx="29">
                  <c:v>1.0003257625413946</c:v>
                </c:pt>
                <c:pt idx="30">
                  <c:v>1.0002224213529338</c:v>
                </c:pt>
                <c:pt idx="31">
                  <c:v>1.000148057808788</c:v>
                </c:pt>
                <c:pt idx="32">
                  <c:v>1.0000648987662222</c:v>
                </c:pt>
                <c:pt idx="33">
                  <c:v>1.0000434643059057</c:v>
                </c:pt>
                <c:pt idx="34">
                  <c:v>1.0000226870320126</c:v>
                </c:pt>
                <c:pt idx="35">
                  <c:v>1.000016370153237</c:v>
                </c:pt>
              </c:numCache>
            </c:numRef>
          </c:val>
          <c:smooth val="0"/>
        </c:ser>
        <c:ser>
          <c:idx val="1"/>
          <c:order val="1"/>
          <c:tx>
            <c:v>Error Suggested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'Some Data'!$F$2:$F$37</c:f>
              <c:numCache>
                <c:ptCount val="36"/>
                <c:pt idx="0">
                  <c:v>1.0060143201860927</c:v>
                </c:pt>
                <c:pt idx="1">
                  <c:v>1.0000587079809211</c:v>
                </c:pt>
                <c:pt idx="2">
                  <c:v>1.0000053111718954</c:v>
                </c:pt>
                <c:pt idx="3">
                  <c:v>1.0000600582292207</c:v>
                </c:pt>
                <c:pt idx="4">
                  <c:v>1.000046883163871</c:v>
                </c:pt>
                <c:pt idx="5">
                  <c:v>1.0000086034916664</c:v>
                </c:pt>
                <c:pt idx="6">
                  <c:v>1.0000215707248408</c:v>
                </c:pt>
                <c:pt idx="7">
                  <c:v>1.0000021055310127</c:v>
                </c:pt>
                <c:pt idx="8">
                  <c:v>1.0000063222308178</c:v>
                </c:pt>
                <c:pt idx="9">
                  <c:v>1.0000361874450001</c:v>
                </c:pt>
                <c:pt idx="10">
                  <c:v>1.0000018805881987</c:v>
                </c:pt>
                <c:pt idx="11">
                  <c:v>1.000034693382716</c:v>
                </c:pt>
                <c:pt idx="12">
                  <c:v>1.000009861349693</c:v>
                </c:pt>
                <c:pt idx="13">
                  <c:v>1.0000319427018292</c:v>
                </c:pt>
                <c:pt idx="14">
                  <c:v>1.000012333259394</c:v>
                </c:pt>
                <c:pt idx="15">
                  <c:v>1.0000137082897589</c:v>
                </c:pt>
                <c:pt idx="16">
                  <c:v>1.000023286876048</c:v>
                </c:pt>
                <c:pt idx="17">
                  <c:v>1.0000202523755952</c:v>
                </c:pt>
                <c:pt idx="18">
                  <c:v>1.0000160073029585</c:v>
                </c:pt>
                <c:pt idx="19">
                  <c:v>1.0000197525023529</c:v>
                </c:pt>
                <c:pt idx="20">
                  <c:v>1.0000249480807017</c:v>
                </c:pt>
                <c:pt idx="21">
                  <c:v>1.0000117285668606</c:v>
                </c:pt>
                <c:pt idx="22">
                  <c:v>1.0000256547358382</c:v>
                </c:pt>
                <c:pt idx="23">
                  <c:v>1.0000100080350574</c:v>
                </c:pt>
                <c:pt idx="24">
                  <c:v>1.0000273564268571</c:v>
                </c:pt>
                <c:pt idx="25">
                  <c:v>1.0000130348767045</c:v>
                </c:pt>
                <c:pt idx="26">
                  <c:v>1.0000147379661017</c:v>
                </c:pt>
                <c:pt idx="27">
                  <c:v>1.000023444547191</c:v>
                </c:pt>
                <c:pt idx="28">
                  <c:v>1.0000189151379888</c:v>
                </c:pt>
                <c:pt idx="29">
                  <c:v>1.000011169</c:v>
                </c:pt>
                <c:pt idx="30">
                  <c:v>1.000010759580663</c:v>
                </c:pt>
                <c:pt idx="31">
                  <c:v>1.0000214103648353</c:v>
                </c:pt>
                <c:pt idx="32">
                  <c:v>1.0000000064322403</c:v>
                </c:pt>
                <c:pt idx="33">
                  <c:v>1.0000184577228262</c:v>
                </c:pt>
                <c:pt idx="34">
                  <c:v>1.0000202937443243</c:v>
                </c:pt>
                <c:pt idx="35">
                  <c:v>1.0000202005930108</c:v>
                </c:pt>
              </c:numCache>
            </c:numRef>
          </c:val>
          <c:smooth val="0"/>
        </c:ser>
        <c:ser>
          <c:idx val="2"/>
          <c:order val="2"/>
          <c:tx>
            <c:v>100%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3"/>
          <c:order val="3"/>
          <c:tx>
            <c:v>WIND's Original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'Some Data'!$J$2:$J$37</c:f>
              <c:numCache>
                <c:ptCount val="36"/>
                <c:pt idx="0">
                  <c:v>151.9</c:v>
                </c:pt>
                <c:pt idx="1">
                  <c:v>152</c:v>
                </c:pt>
                <c:pt idx="2">
                  <c:v>153</c:v>
                </c:pt>
                <c:pt idx="3">
                  <c:v>154</c:v>
                </c:pt>
                <c:pt idx="4">
                  <c:v>155</c:v>
                </c:pt>
                <c:pt idx="5">
                  <c:v>156</c:v>
                </c:pt>
                <c:pt idx="6">
                  <c:v>157</c:v>
                </c:pt>
                <c:pt idx="7">
                  <c:v>158</c:v>
                </c:pt>
                <c:pt idx="8">
                  <c:v>159</c:v>
                </c:pt>
                <c:pt idx="9">
                  <c:v>160</c:v>
                </c:pt>
                <c:pt idx="10">
                  <c:v>161</c:v>
                </c:pt>
                <c:pt idx="11">
                  <c:v>162</c:v>
                </c:pt>
                <c:pt idx="12">
                  <c:v>163</c:v>
                </c:pt>
                <c:pt idx="13">
                  <c:v>164</c:v>
                </c:pt>
                <c:pt idx="14">
                  <c:v>165</c:v>
                </c:pt>
                <c:pt idx="15">
                  <c:v>166</c:v>
                </c:pt>
                <c:pt idx="16">
                  <c:v>167</c:v>
                </c:pt>
                <c:pt idx="17">
                  <c:v>168</c:v>
                </c:pt>
                <c:pt idx="18">
                  <c:v>169</c:v>
                </c:pt>
                <c:pt idx="19">
                  <c:v>170</c:v>
                </c:pt>
                <c:pt idx="20">
                  <c:v>171</c:v>
                </c:pt>
                <c:pt idx="21">
                  <c:v>172</c:v>
                </c:pt>
                <c:pt idx="22">
                  <c:v>173</c:v>
                </c:pt>
                <c:pt idx="23">
                  <c:v>174</c:v>
                </c:pt>
                <c:pt idx="24">
                  <c:v>175</c:v>
                </c:pt>
                <c:pt idx="25">
                  <c:v>176</c:v>
                </c:pt>
                <c:pt idx="26">
                  <c:v>177</c:v>
                </c:pt>
                <c:pt idx="27">
                  <c:v>178</c:v>
                </c:pt>
                <c:pt idx="28">
                  <c:v>179</c:v>
                </c:pt>
                <c:pt idx="29">
                  <c:v>180</c:v>
                </c:pt>
                <c:pt idx="30">
                  <c:v>181</c:v>
                </c:pt>
                <c:pt idx="31">
                  <c:v>182</c:v>
                </c:pt>
                <c:pt idx="32">
                  <c:v>183</c:v>
                </c:pt>
                <c:pt idx="33">
                  <c:v>184</c:v>
                </c:pt>
                <c:pt idx="34">
                  <c:v>185</c:v>
                </c:pt>
                <c:pt idx="35">
                  <c:v>186</c:v>
                </c:pt>
              </c:numCache>
            </c:numRef>
          </c:val>
          <c:smooth val="0"/>
        </c:ser>
        <c:marker val="1"/>
        <c:axId val="56253065"/>
        <c:axId val="36515538"/>
      </c:lineChart>
      <c:catAx>
        <c:axId val="562530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1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515538"/>
        <c:crosses val="autoZero"/>
        <c:auto val="1"/>
        <c:lblOffset val="100"/>
        <c:tickLblSkip val="2"/>
        <c:noMultiLvlLbl val="0"/>
      </c:catAx>
      <c:valAx>
        <c:axId val="36515538"/>
        <c:scaling>
          <c:orientation val="minMax"/>
          <c:max val="1.001"/>
          <c:min val="0.999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253065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419100</xdr:colOff>
      <xdr:row>0</xdr:row>
      <xdr:rowOff>133350</xdr:rowOff>
    </xdr:from>
    <xdr:to>
      <xdr:col>18</xdr:col>
      <xdr:colOff>152400</xdr:colOff>
      <xdr:row>33</xdr:row>
      <xdr:rowOff>85725</xdr:rowOff>
    </xdr:to>
    <xdr:graphicFrame>
      <xdr:nvGraphicFramePr>
        <xdr:cNvPr id="1" name="Chart 12"/>
        <xdr:cNvGraphicFramePr/>
      </xdr:nvGraphicFramePr>
      <xdr:xfrm>
        <a:off x="3895725" y="133350"/>
        <a:ext cx="8753475" cy="5610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</xdr:rowOff>
    </xdr:from>
    <xdr:to>
      <xdr:col>24</xdr:col>
      <xdr:colOff>600075</xdr:colOff>
      <xdr:row>51</xdr:row>
      <xdr:rowOff>38100</xdr:rowOff>
    </xdr:to>
    <xdr:graphicFrame>
      <xdr:nvGraphicFramePr>
        <xdr:cNvPr id="1" name="Chart 1"/>
        <xdr:cNvGraphicFramePr/>
      </xdr:nvGraphicFramePr>
      <xdr:xfrm>
        <a:off x="0" y="180975"/>
        <a:ext cx="15230475" cy="811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PageLayoutView="0" workbookViewId="0" topLeftCell="A1">
      <selection activeCell="I5" sqref="I5"/>
    </sheetView>
  </sheetViews>
  <sheetFormatPr defaultColWidth="11.28125" defaultRowHeight="33.75" customHeight="1"/>
  <cols>
    <col min="1" max="1" width="32.421875" style="6" customWidth="1"/>
    <col min="2" max="2" width="11.28125" style="7" customWidth="1"/>
    <col min="3" max="3" width="11.421875" style="7" customWidth="1"/>
    <col min="4" max="8" width="14.28125" style="7" customWidth="1"/>
    <col min="9" max="16384" width="11.28125" style="7" customWidth="1"/>
  </cols>
  <sheetData>
    <row r="1" spans="1:12" ht="33.75" customHeight="1" thickBot="1">
      <c r="A1" s="53" t="s">
        <v>107</v>
      </c>
      <c r="B1" s="53"/>
      <c r="C1" s="53"/>
      <c r="D1" s="53"/>
      <c r="E1" s="53"/>
      <c r="F1" s="53"/>
      <c r="G1" s="53"/>
      <c r="H1" s="5"/>
      <c r="I1" s="5"/>
      <c r="K1" s="9"/>
      <c r="L1" s="9"/>
    </row>
    <row r="2" spans="1:12" ht="33.75" customHeight="1" thickBot="1" thickTop="1">
      <c r="A2" s="6" t="s">
        <v>57</v>
      </c>
      <c r="B2" s="7">
        <v>1</v>
      </c>
      <c r="D2" s="54" t="s">
        <v>83</v>
      </c>
      <c r="E2" s="55"/>
      <c r="K2" s="9"/>
      <c r="L2" s="9"/>
    </row>
    <row r="3" spans="1:12" ht="33.75" customHeight="1" thickTop="1">
      <c r="A3" s="6" t="s">
        <v>58</v>
      </c>
      <c r="B3" s="7">
        <v>1</v>
      </c>
      <c r="D3" s="80" t="s">
        <v>84</v>
      </c>
      <c r="E3" s="27">
        <v>0.1</v>
      </c>
      <c r="K3" s="9"/>
      <c r="L3" s="9"/>
    </row>
    <row r="4" spans="1:12" ht="33.75" customHeight="1">
      <c r="A4" s="6" t="s">
        <v>82</v>
      </c>
      <c r="B4" s="7">
        <v>151</v>
      </c>
      <c r="D4" s="81" t="s">
        <v>85</v>
      </c>
      <c r="E4" s="28">
        <v>0.15</v>
      </c>
      <c r="K4" s="9"/>
      <c r="L4" s="9"/>
    </row>
    <row r="5" spans="1:12" ht="33.75" customHeight="1" thickBot="1">
      <c r="A5" s="6" t="s">
        <v>60</v>
      </c>
      <c r="B5" s="46">
        <v>0</v>
      </c>
      <c r="D5" s="82" t="s">
        <v>86</v>
      </c>
      <c r="E5" s="29">
        <v>0.2</v>
      </c>
      <c r="F5" s="9"/>
      <c r="K5" s="9"/>
      <c r="L5" s="9"/>
    </row>
    <row r="6" spans="1:12" ht="33.75" customHeight="1" thickBot="1" thickTop="1">
      <c r="A6" s="6" t="s">
        <v>91</v>
      </c>
      <c r="B6" s="7">
        <v>0</v>
      </c>
      <c r="F6" s="9"/>
      <c r="K6" s="9"/>
      <c r="L6" s="9"/>
    </row>
    <row r="7" spans="1:12" ht="33.75" customHeight="1" thickBot="1" thickTop="1">
      <c r="A7" s="6" t="s">
        <v>59</v>
      </c>
      <c r="B7" s="7">
        <v>0</v>
      </c>
      <c r="D7" s="56" t="s">
        <v>201</v>
      </c>
      <c r="E7" s="56"/>
      <c r="F7" s="56"/>
      <c r="G7" s="56"/>
      <c r="H7" s="56"/>
      <c r="K7" s="9"/>
      <c r="L7" s="9"/>
    </row>
    <row r="8" spans="1:12" ht="33.75" customHeight="1" thickBot="1" thickTop="1">
      <c r="A8" s="6" t="s">
        <v>61</v>
      </c>
      <c r="B8" s="7">
        <v>0</v>
      </c>
      <c r="D8" s="89" t="s">
        <v>207</v>
      </c>
      <c r="E8" s="90"/>
      <c r="F8" s="90"/>
      <c r="G8" s="90"/>
      <c r="H8" s="91"/>
      <c r="K8" s="9"/>
      <c r="L8" s="9"/>
    </row>
    <row r="9" spans="1:12" ht="33.75" customHeight="1" thickBot="1" thickTop="1">
      <c r="A9" s="6" t="s">
        <v>81</v>
      </c>
      <c r="B9" s="7">
        <f>IF(B2&lt;205,ROUNDUP((SQRT(205)-SQRT(B2))/7.15,3),0)</f>
        <v>1.863</v>
      </c>
      <c r="D9" s="83" t="s">
        <v>87</v>
      </c>
      <c r="E9" s="59" t="s">
        <v>89</v>
      </c>
      <c r="F9" s="60"/>
      <c r="G9" s="60"/>
      <c r="H9" s="61"/>
      <c r="K9" s="9"/>
      <c r="L9" s="9"/>
    </row>
    <row r="10" spans="1:12" ht="33.75" customHeight="1">
      <c r="A10" s="6" t="s">
        <v>42</v>
      </c>
      <c r="B10" s="8">
        <f>IF(B4&gt;145,1-(B4-144)/50,0.96)</f>
        <v>0.86</v>
      </c>
      <c r="D10" s="84" t="s">
        <v>88</v>
      </c>
      <c r="E10" s="62" t="s">
        <v>90</v>
      </c>
      <c r="F10" s="63"/>
      <c r="G10" s="63"/>
      <c r="H10" s="64"/>
      <c r="K10" s="9"/>
      <c r="L10" s="9"/>
    </row>
    <row r="11" spans="1:12" ht="33.75" customHeight="1" thickBot="1">
      <c r="A11" s="6" t="s">
        <v>43</v>
      </c>
      <c r="B11" s="7">
        <f>ROUNDDOWN((200-(200-(B4+B8-B9+SQRT((B2*9.9987)+(B3*0.1922))*B10))*(1-B5-B6)),3)</f>
        <v>151.882</v>
      </c>
      <c r="D11" s="85"/>
      <c r="E11" s="65"/>
      <c r="F11" s="66"/>
      <c r="G11" s="66"/>
      <c r="H11" s="44"/>
      <c r="K11" s="9"/>
      <c r="L11" s="9"/>
    </row>
    <row r="12" spans="1:12" ht="33.75" customHeight="1" thickBot="1">
      <c r="A12" s="6" t="s">
        <v>62</v>
      </c>
      <c r="B12" s="7">
        <f>ROUNDDOWN((195-B11)*B7,2)</f>
        <v>0</v>
      </c>
      <c r="D12" s="86" t="s">
        <v>91</v>
      </c>
      <c r="E12" s="62" t="s">
        <v>106</v>
      </c>
      <c r="F12" s="63"/>
      <c r="G12" s="63"/>
      <c r="H12" s="64"/>
      <c r="K12" s="9"/>
      <c r="L12" s="9"/>
    </row>
    <row r="13" spans="1:12" ht="33.75" customHeight="1" thickBot="1">
      <c r="A13" s="6" t="s">
        <v>191</v>
      </c>
      <c r="B13" s="7">
        <v>500</v>
      </c>
      <c r="D13" s="87" t="s">
        <v>111</v>
      </c>
      <c r="E13" s="52" t="s">
        <v>112</v>
      </c>
      <c r="F13" s="52"/>
      <c r="G13" s="52"/>
      <c r="H13" s="52"/>
      <c r="K13" s="9"/>
      <c r="L13" s="9"/>
    </row>
    <row r="14" spans="1:12" ht="33.75" customHeight="1" thickBot="1" thickTop="1">
      <c r="A14" s="32" t="s">
        <v>63</v>
      </c>
      <c r="B14" s="79">
        <f>B11+B12</f>
        <v>151.882</v>
      </c>
      <c r="D14" s="87"/>
      <c r="E14" s="52"/>
      <c r="F14" s="52"/>
      <c r="G14" s="52"/>
      <c r="H14" s="52"/>
      <c r="K14" s="9"/>
      <c r="L14" s="9"/>
    </row>
    <row r="15" spans="1:12" ht="33.75" customHeight="1" thickBot="1">
      <c r="A15" s="33" t="s">
        <v>114</v>
      </c>
      <c r="B15" s="45">
        <f>50/(200-ROUNDDOWN(B14,0))</f>
        <v>1.0204081632653061</v>
      </c>
      <c r="C15" s="9"/>
      <c r="D15" s="88" t="s">
        <v>113</v>
      </c>
      <c r="E15" s="50" t="s">
        <v>193</v>
      </c>
      <c r="F15" s="51"/>
      <c r="G15" s="51"/>
      <c r="H15" s="51"/>
      <c r="K15" s="9"/>
      <c r="L15" s="9"/>
    </row>
    <row r="16" spans="1:12" ht="33.75" customHeight="1" thickBot="1">
      <c r="A16" s="34" t="s">
        <v>115</v>
      </c>
      <c r="B16" s="35">
        <f>B15*B13</f>
        <v>510.2040816326531</v>
      </c>
      <c r="C16" s="9"/>
      <c r="D16" s="67" t="s">
        <v>110</v>
      </c>
      <c r="E16" s="68"/>
      <c r="F16" s="68"/>
      <c r="G16" s="68"/>
      <c r="H16" s="69"/>
      <c r="K16" s="9"/>
      <c r="L16" s="9"/>
    </row>
    <row r="17" spans="1:12" ht="33.75" customHeight="1" thickTop="1">
      <c r="A17" s="9"/>
      <c r="B17" s="9"/>
      <c r="C17" s="9"/>
      <c r="F17" s="9"/>
      <c r="K17" s="9"/>
      <c r="L17" s="9"/>
    </row>
    <row r="18" spans="1:12" ht="33.75" customHeight="1">
      <c r="A18" s="57" t="s">
        <v>92</v>
      </c>
      <c r="B18" s="58"/>
      <c r="C18" s="58"/>
      <c r="F18" s="9"/>
      <c r="K18" s="9"/>
      <c r="L18" s="9"/>
    </row>
    <row r="19" spans="1:12" ht="33.75" customHeight="1">
      <c r="A19" s="9"/>
      <c r="B19" s="9"/>
      <c r="C19" s="9"/>
      <c r="F19" s="9"/>
      <c r="K19" s="9"/>
      <c r="L19" s="9"/>
    </row>
    <row r="20" spans="6:12" ht="33.75" customHeight="1">
      <c r="F20" s="9"/>
      <c r="K20" s="9"/>
      <c r="L20" s="9"/>
    </row>
    <row r="21" spans="4:12" ht="33.75" customHeight="1">
      <c r="D21" s="9"/>
      <c r="E21" s="9"/>
      <c r="F21" s="9"/>
      <c r="K21" s="9"/>
      <c r="L21" s="9"/>
    </row>
    <row r="22" spans="5:6" ht="33.75" customHeight="1">
      <c r="E22" s="9"/>
      <c r="F22" s="9"/>
    </row>
  </sheetData>
  <sheetProtection/>
  <mergeCells count="13">
    <mergeCell ref="A18:C18"/>
    <mergeCell ref="E9:H9"/>
    <mergeCell ref="E10:H11"/>
    <mergeCell ref="D10:D11"/>
    <mergeCell ref="E12:H12"/>
    <mergeCell ref="D16:H16"/>
    <mergeCell ref="D13:D14"/>
    <mergeCell ref="E15:H15"/>
    <mergeCell ref="E13:H14"/>
    <mergeCell ref="A1:G1"/>
    <mergeCell ref="D2:E2"/>
    <mergeCell ref="D7:H7"/>
    <mergeCell ref="D8:H8"/>
  </mergeCells>
  <printOptions/>
  <pageMargins left="0.75" right="0.75" top="1" bottom="1" header="0.492125985" footer="0.49212598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52"/>
  <sheetViews>
    <sheetView zoomScalePageLayoutView="0" workbookViewId="0" topLeftCell="A1">
      <selection activeCell="A54" sqref="A54"/>
    </sheetView>
  </sheetViews>
  <sheetFormatPr defaultColWidth="7.00390625" defaultRowHeight="12.75"/>
  <cols>
    <col min="1" max="1" width="20.28125" style="2" customWidth="1"/>
    <col min="2" max="28" width="5.57421875" style="1" customWidth="1"/>
    <col min="29" max="16384" width="7.00390625" style="1" customWidth="1"/>
  </cols>
  <sheetData>
    <row r="1" spans="1:28" ht="18.75" customHeight="1">
      <c r="A1" s="37"/>
      <c r="B1" s="37"/>
      <c r="C1" s="37" t="s">
        <v>0</v>
      </c>
      <c r="D1" s="37"/>
      <c r="E1" s="37" t="s">
        <v>1</v>
      </c>
      <c r="F1" s="37"/>
      <c r="G1" s="37" t="s">
        <v>2</v>
      </c>
      <c r="H1" s="37"/>
      <c r="I1" s="37" t="s">
        <v>3</v>
      </c>
      <c r="J1" s="37"/>
      <c r="K1" s="37" t="s">
        <v>4</v>
      </c>
      <c r="L1" s="37"/>
      <c r="M1" s="37" t="s">
        <v>5</v>
      </c>
      <c r="N1" s="37"/>
      <c r="O1" s="37" t="s">
        <v>6</v>
      </c>
      <c r="P1" s="37"/>
      <c r="Q1" s="37" t="s">
        <v>0</v>
      </c>
      <c r="R1" s="37"/>
      <c r="S1" s="37" t="s">
        <v>41</v>
      </c>
      <c r="T1" s="37"/>
      <c r="U1" s="37" t="s">
        <v>7</v>
      </c>
      <c r="V1" s="37"/>
      <c r="W1" s="37" t="s">
        <v>8</v>
      </c>
      <c r="X1" s="37"/>
      <c r="Y1" s="37" t="s">
        <v>9</v>
      </c>
      <c r="Z1" s="37"/>
      <c r="AA1" s="37"/>
      <c r="AB1" s="37"/>
    </row>
    <row r="2" spans="1:28" ht="18.75" customHeight="1">
      <c r="A2" s="37"/>
      <c r="B2" s="37" t="s">
        <v>10</v>
      </c>
      <c r="C2" s="37"/>
      <c r="D2" s="37" t="s">
        <v>11</v>
      </c>
      <c r="E2" s="37"/>
      <c r="F2" s="37" t="s">
        <v>12</v>
      </c>
      <c r="G2" s="37"/>
      <c r="H2" s="37" t="s">
        <v>13</v>
      </c>
      <c r="I2" s="37"/>
      <c r="J2" s="37" t="s">
        <v>14</v>
      </c>
      <c r="K2" s="37"/>
      <c r="L2" s="37" t="s">
        <v>15</v>
      </c>
      <c r="M2" s="37"/>
      <c r="N2" s="37" t="s">
        <v>16</v>
      </c>
      <c r="O2" s="37"/>
      <c r="P2" s="37" t="s">
        <v>17</v>
      </c>
      <c r="Q2" s="37"/>
      <c r="R2" s="37" t="s">
        <v>40</v>
      </c>
      <c r="S2" s="37"/>
      <c r="T2" s="37" t="s">
        <v>18</v>
      </c>
      <c r="U2" s="37"/>
      <c r="V2" s="37" t="s">
        <v>19</v>
      </c>
      <c r="W2" s="37"/>
      <c r="X2" s="37" t="s">
        <v>20</v>
      </c>
      <c r="Y2" s="37"/>
      <c r="Z2" s="37" t="s">
        <v>21</v>
      </c>
      <c r="AA2" s="37"/>
      <c r="AB2" s="37" t="s">
        <v>22</v>
      </c>
    </row>
    <row r="3" spans="1:28" s="43" customFormat="1" ht="12.75">
      <c r="A3" s="42" t="s">
        <v>23</v>
      </c>
      <c r="B3" s="43">
        <v>156</v>
      </c>
      <c r="C3" s="43">
        <v>-15</v>
      </c>
      <c r="D3" s="43">
        <v>-17</v>
      </c>
      <c r="F3" s="43">
        <v>-10</v>
      </c>
      <c r="H3" s="43">
        <v>-10</v>
      </c>
      <c r="K3" s="43">
        <v>-25</v>
      </c>
      <c r="AB3" s="43">
        <v>-10</v>
      </c>
    </row>
    <row r="4" ht="7.5" customHeight="1"/>
    <row r="5" spans="1:28" s="43" customFormat="1" ht="12.75">
      <c r="A5" s="42" t="s">
        <v>174</v>
      </c>
      <c r="B5" s="43">
        <v>156</v>
      </c>
      <c r="C5" s="43">
        <v>-7</v>
      </c>
      <c r="D5" s="43">
        <v>-7</v>
      </c>
      <c r="E5" s="43">
        <v>-14</v>
      </c>
      <c r="F5" s="43">
        <v>-15</v>
      </c>
      <c r="G5" s="43">
        <v>-20</v>
      </c>
      <c r="H5" s="43">
        <v>-10</v>
      </c>
      <c r="I5" s="43">
        <v>-17</v>
      </c>
      <c r="J5" s="43">
        <v>-25</v>
      </c>
      <c r="AB5" s="43">
        <v>-5</v>
      </c>
    </row>
    <row r="6" spans="1:28" ht="12.75">
      <c r="A6" s="2" t="s">
        <v>24</v>
      </c>
      <c r="B6" s="1">
        <v>156</v>
      </c>
      <c r="C6" s="1">
        <v>-9</v>
      </c>
      <c r="D6" s="1">
        <v>-5</v>
      </c>
      <c r="E6" s="1">
        <v>-12</v>
      </c>
      <c r="F6" s="1">
        <v>-10</v>
      </c>
      <c r="G6" s="1">
        <v>-15</v>
      </c>
      <c r="H6" s="1">
        <v>-5</v>
      </c>
      <c r="I6" s="1">
        <v>-15</v>
      </c>
      <c r="J6" s="1">
        <v>-25</v>
      </c>
      <c r="AB6" s="1">
        <v>-5</v>
      </c>
    </row>
    <row r="7" spans="1:28" s="43" customFormat="1" ht="12.75">
      <c r="A7" s="42" t="s">
        <v>176</v>
      </c>
      <c r="B7" s="43">
        <v>156</v>
      </c>
      <c r="C7" s="43">
        <v>-10</v>
      </c>
      <c r="D7" s="43">
        <v>-12</v>
      </c>
      <c r="E7" s="43">
        <v>-15</v>
      </c>
      <c r="F7" s="43">
        <v>-18</v>
      </c>
      <c r="G7" s="43">
        <v>-20</v>
      </c>
      <c r="H7" s="43">
        <v>-5</v>
      </c>
      <c r="I7" s="43">
        <v>-8</v>
      </c>
      <c r="J7" s="43">
        <v>-12</v>
      </c>
      <c r="AB7" s="43">
        <v>-5</v>
      </c>
    </row>
    <row r="8" ht="7.5" customHeight="1"/>
    <row r="9" spans="1:28" s="43" customFormat="1" ht="12.75">
      <c r="A9" s="42" t="s">
        <v>25</v>
      </c>
      <c r="B9" s="43">
        <v>156</v>
      </c>
      <c r="H9" s="43">
        <v>-5</v>
      </c>
      <c r="K9" s="43">
        <v>-20</v>
      </c>
      <c r="AB9" s="43">
        <v>-7</v>
      </c>
    </row>
    <row r="10" spans="1:28" ht="12.75">
      <c r="A10" s="2" t="s">
        <v>26</v>
      </c>
      <c r="B10" s="1">
        <v>156</v>
      </c>
      <c r="H10" s="1">
        <v>-3</v>
      </c>
      <c r="K10" s="1">
        <v>-20</v>
      </c>
      <c r="L10" s="1">
        <v>-20</v>
      </c>
      <c r="M10" s="1">
        <v>-4</v>
      </c>
      <c r="N10" s="1">
        <v>-20</v>
      </c>
      <c r="AB10" s="1">
        <v>-5</v>
      </c>
    </row>
    <row r="11" spans="1:28" s="43" customFormat="1" ht="12.75">
      <c r="A11" s="42" t="s">
        <v>177</v>
      </c>
      <c r="B11" s="43">
        <v>151</v>
      </c>
      <c r="H11" s="43">
        <v>0</v>
      </c>
      <c r="K11" s="43">
        <v>-15</v>
      </c>
      <c r="L11" s="43">
        <v>-10</v>
      </c>
      <c r="M11" s="43">
        <v>1</v>
      </c>
      <c r="N11" s="43">
        <v>-5</v>
      </c>
      <c r="AB11" s="43">
        <v>-5</v>
      </c>
    </row>
    <row r="12" ht="7.5" customHeight="1"/>
    <row r="13" spans="1:28" s="43" customFormat="1" ht="12.75">
      <c r="A13" s="42" t="s">
        <v>27</v>
      </c>
      <c r="B13" s="43">
        <v>146</v>
      </c>
      <c r="C13" s="43">
        <v>0</v>
      </c>
      <c r="K13" s="43">
        <v>-5</v>
      </c>
      <c r="L13" s="43">
        <v>-5</v>
      </c>
      <c r="AB13" s="43">
        <v>-10</v>
      </c>
    </row>
    <row r="14" spans="1:28" ht="12.75">
      <c r="A14" s="2" t="s">
        <v>28</v>
      </c>
      <c r="B14" s="1">
        <v>146</v>
      </c>
      <c r="C14" s="1">
        <v>-4</v>
      </c>
      <c r="K14" s="1">
        <v>-3</v>
      </c>
      <c r="L14" s="1">
        <v>-3</v>
      </c>
      <c r="AB14" s="1">
        <v>-8</v>
      </c>
    </row>
    <row r="15" spans="1:28" s="43" customFormat="1" ht="12.75">
      <c r="A15" s="42" t="s">
        <v>29</v>
      </c>
      <c r="B15" s="43">
        <v>151</v>
      </c>
      <c r="C15" s="43">
        <v>-7</v>
      </c>
      <c r="K15" s="43">
        <v>-5</v>
      </c>
      <c r="L15" s="43">
        <v>-5</v>
      </c>
      <c r="M15" s="70" t="s">
        <v>190</v>
      </c>
      <c r="N15" s="70"/>
      <c r="O15" s="70"/>
      <c r="P15" s="70"/>
      <c r="Q15" s="70"/>
      <c r="R15" s="70"/>
      <c r="S15" s="71"/>
      <c r="T15" s="71"/>
      <c r="U15" s="71"/>
      <c r="V15" s="71"/>
      <c r="W15" s="71"/>
      <c r="X15" s="71"/>
      <c r="Y15" s="71"/>
      <c r="Z15" s="71"/>
      <c r="AA15" s="71"/>
      <c r="AB15" s="43">
        <v>-5</v>
      </c>
    </row>
    <row r="16" ht="7.5" customHeight="1"/>
    <row r="17" spans="1:28" s="43" customFormat="1" ht="12.75">
      <c r="A17" s="42" t="s">
        <v>179</v>
      </c>
      <c r="B17" s="43">
        <v>156</v>
      </c>
      <c r="C17" s="43">
        <v>-12</v>
      </c>
      <c r="D17" s="43">
        <v>-12</v>
      </c>
      <c r="F17" s="43">
        <v>-8</v>
      </c>
      <c r="G17" s="43">
        <v>-15</v>
      </c>
      <c r="H17" s="43">
        <v>-10</v>
      </c>
      <c r="AB17" s="43">
        <v>-5</v>
      </c>
    </row>
    <row r="18" spans="1:28" ht="12.75">
      <c r="A18" s="2" t="s">
        <v>178</v>
      </c>
      <c r="B18" s="1">
        <v>156</v>
      </c>
      <c r="C18" s="1">
        <v>-10</v>
      </c>
      <c r="D18" s="1">
        <v>-10</v>
      </c>
      <c r="F18" s="1">
        <v>-6</v>
      </c>
      <c r="G18" s="1">
        <v>-13</v>
      </c>
      <c r="H18" s="1">
        <v>-8</v>
      </c>
      <c r="AB18" s="1">
        <v>-5</v>
      </c>
    </row>
    <row r="19" spans="1:28" s="43" customFormat="1" ht="12.75">
      <c r="A19" s="42" t="s">
        <v>180</v>
      </c>
      <c r="B19" s="43">
        <v>156</v>
      </c>
      <c r="C19" s="43">
        <v>-20</v>
      </c>
      <c r="D19" s="43">
        <v>-25</v>
      </c>
      <c r="F19" s="43">
        <v>-5</v>
      </c>
      <c r="G19" s="43">
        <v>-8</v>
      </c>
      <c r="H19" s="43">
        <v>-8</v>
      </c>
      <c r="AB19" s="43">
        <v>-6</v>
      </c>
    </row>
    <row r="20" ht="7.5" customHeight="1"/>
    <row r="21" spans="1:28" s="43" customFormat="1" ht="12.75">
      <c r="A21" s="42" t="s">
        <v>30</v>
      </c>
      <c r="B21" s="43">
        <v>156</v>
      </c>
      <c r="C21" s="43">
        <v>-15</v>
      </c>
      <c r="O21" s="43">
        <v>-10</v>
      </c>
      <c r="AB21" s="43">
        <v>-9</v>
      </c>
    </row>
    <row r="22" spans="1:28" ht="12.75">
      <c r="A22" s="2" t="s">
        <v>31</v>
      </c>
      <c r="B22" s="1">
        <v>156</v>
      </c>
      <c r="C22" s="1">
        <v>-13</v>
      </c>
      <c r="O22" s="1">
        <v>-8</v>
      </c>
      <c r="AB22" s="1">
        <v>-9</v>
      </c>
    </row>
    <row r="23" spans="1:28" s="43" customFormat="1" ht="12.75">
      <c r="A23" s="42" t="s">
        <v>32</v>
      </c>
      <c r="B23" s="43">
        <v>156</v>
      </c>
      <c r="C23" s="43">
        <v>-10</v>
      </c>
      <c r="O23" s="43">
        <v>-9</v>
      </c>
      <c r="AB23" s="43">
        <v>-8</v>
      </c>
    </row>
    <row r="24" ht="7.5" customHeight="1"/>
    <row r="25" spans="1:28" s="43" customFormat="1" ht="12.75">
      <c r="A25" s="42" t="s">
        <v>33</v>
      </c>
      <c r="B25" s="43">
        <v>156</v>
      </c>
      <c r="C25" s="43">
        <v>-8</v>
      </c>
      <c r="D25" s="43">
        <v>-10</v>
      </c>
      <c r="F25" s="43">
        <v>-20</v>
      </c>
      <c r="O25" s="43">
        <v>-13</v>
      </c>
      <c r="AB25" s="43">
        <v>-6</v>
      </c>
    </row>
    <row r="26" spans="1:28" ht="12.75">
      <c r="A26" s="2" t="s">
        <v>172</v>
      </c>
      <c r="B26" s="1">
        <v>156</v>
      </c>
      <c r="C26" s="1">
        <v>-2</v>
      </c>
      <c r="D26" s="1">
        <v>-10</v>
      </c>
      <c r="F26" s="1">
        <v>-11</v>
      </c>
      <c r="P26" s="1">
        <v>-2</v>
      </c>
      <c r="Q26" s="1">
        <v>-10</v>
      </c>
      <c r="R26" s="1">
        <v>-12</v>
      </c>
      <c r="S26" s="1">
        <v>-12</v>
      </c>
      <c r="AB26" s="1">
        <v>-6</v>
      </c>
    </row>
    <row r="27" spans="1:28" s="43" customFormat="1" ht="12.75">
      <c r="A27" s="42" t="s">
        <v>173</v>
      </c>
      <c r="B27" s="43">
        <v>156</v>
      </c>
      <c r="C27" s="43">
        <v>-2</v>
      </c>
      <c r="D27" s="43">
        <v>-25</v>
      </c>
      <c r="F27" s="43">
        <v>-40</v>
      </c>
      <c r="P27" s="43">
        <v>-2</v>
      </c>
      <c r="Q27" s="43">
        <v>-10</v>
      </c>
      <c r="R27" s="43">
        <v>-16</v>
      </c>
      <c r="S27" s="43">
        <v>-20</v>
      </c>
      <c r="AB27" s="43">
        <v>-9</v>
      </c>
    </row>
    <row r="28" ht="7.5" customHeight="1"/>
    <row r="29" spans="1:28" s="43" customFormat="1" ht="12.75">
      <c r="A29" s="42" t="s">
        <v>171</v>
      </c>
      <c r="B29" s="43">
        <v>156</v>
      </c>
      <c r="C29" s="43">
        <v>-8</v>
      </c>
      <c r="D29" s="43">
        <v>-3</v>
      </c>
      <c r="E29" s="43">
        <v>-15</v>
      </c>
      <c r="F29" s="43">
        <v>-10</v>
      </c>
      <c r="G29" s="43">
        <v>-15</v>
      </c>
      <c r="H29" s="43">
        <v>-5</v>
      </c>
      <c r="I29" s="43">
        <v>-13</v>
      </c>
      <c r="J29" s="43">
        <v>-12</v>
      </c>
      <c r="AB29" s="43">
        <v>-5</v>
      </c>
    </row>
    <row r="30" spans="1:28" ht="12.75">
      <c r="A30" s="2" t="s">
        <v>175</v>
      </c>
      <c r="B30" s="1">
        <v>156</v>
      </c>
      <c r="C30" s="1">
        <v>-7</v>
      </c>
      <c r="D30" s="1">
        <v>-5</v>
      </c>
      <c r="E30" s="1">
        <v>-9</v>
      </c>
      <c r="F30" s="1">
        <v>-8</v>
      </c>
      <c r="G30" s="1">
        <v>-12</v>
      </c>
      <c r="H30" s="1">
        <v>-4</v>
      </c>
      <c r="I30" s="1">
        <v>-10</v>
      </c>
      <c r="J30" s="1">
        <v>-10</v>
      </c>
      <c r="AB30" s="1">
        <v>-5</v>
      </c>
    </row>
    <row r="31" ht="7.5" customHeight="1"/>
    <row r="32" spans="1:28" s="43" customFormat="1" ht="12.75">
      <c r="A32" s="42" t="s">
        <v>183</v>
      </c>
      <c r="B32" s="43">
        <v>156</v>
      </c>
      <c r="C32" s="43">
        <v>-13</v>
      </c>
      <c r="O32" s="43">
        <v>-8</v>
      </c>
      <c r="T32" s="43">
        <v>-5</v>
      </c>
      <c r="AB32" s="43">
        <v>-7</v>
      </c>
    </row>
    <row r="33" spans="1:28" ht="12.75">
      <c r="A33" s="2" t="s">
        <v>184</v>
      </c>
      <c r="B33" s="1">
        <v>156</v>
      </c>
      <c r="C33" s="1">
        <v>-12</v>
      </c>
      <c r="O33" s="1">
        <v>-10</v>
      </c>
      <c r="T33" s="1">
        <v>-5</v>
      </c>
      <c r="AB33" s="1">
        <v>-7</v>
      </c>
    </row>
    <row r="34" ht="7.5" customHeight="1"/>
    <row r="35" spans="1:28" s="43" customFormat="1" ht="12.75">
      <c r="A35" s="42" t="s">
        <v>36</v>
      </c>
      <c r="B35" s="43">
        <v>151</v>
      </c>
      <c r="C35" s="43">
        <v>-8</v>
      </c>
      <c r="K35" s="43">
        <v>-10</v>
      </c>
      <c r="L35" s="43">
        <v>-10</v>
      </c>
      <c r="M35" s="43">
        <v>2</v>
      </c>
      <c r="AB35" s="43">
        <v>-10</v>
      </c>
    </row>
    <row r="36" spans="1:28" ht="12.75">
      <c r="A36" s="2" t="s">
        <v>181</v>
      </c>
      <c r="B36" s="1">
        <v>156</v>
      </c>
      <c r="C36" s="1">
        <v>-10</v>
      </c>
      <c r="K36" s="1">
        <v>-5</v>
      </c>
      <c r="L36" s="1">
        <v>-5</v>
      </c>
      <c r="M36" s="1">
        <v>-5</v>
      </c>
      <c r="AB36" s="1">
        <v>-5</v>
      </c>
    </row>
    <row r="37" ht="7.5" customHeight="1"/>
    <row r="38" spans="1:28" s="43" customFormat="1" ht="12.75">
      <c r="A38" s="42" t="s">
        <v>34</v>
      </c>
      <c r="B38" s="43">
        <v>156</v>
      </c>
      <c r="H38" s="43">
        <v>-3</v>
      </c>
      <c r="K38" s="43">
        <v>-20</v>
      </c>
      <c r="L38" s="43">
        <v>-18</v>
      </c>
      <c r="N38" s="43">
        <v>0</v>
      </c>
      <c r="AB38" s="43">
        <v>-5</v>
      </c>
    </row>
    <row r="39" spans="1:28" ht="12.75">
      <c r="A39" s="2" t="s">
        <v>35</v>
      </c>
      <c r="B39" s="1">
        <v>158</v>
      </c>
      <c r="H39" s="1">
        <v>-5</v>
      </c>
      <c r="K39" s="1">
        <v>-10</v>
      </c>
      <c r="L39" s="1">
        <v>-12</v>
      </c>
      <c r="N39" s="1">
        <v>-1</v>
      </c>
      <c r="AB39" s="1">
        <v>-5</v>
      </c>
    </row>
    <row r="40" ht="7.5" customHeight="1"/>
    <row r="41" spans="1:28" s="43" customFormat="1" ht="12.75">
      <c r="A41" s="42" t="s">
        <v>38</v>
      </c>
      <c r="B41" s="43">
        <v>156</v>
      </c>
      <c r="C41" s="43">
        <v>-5</v>
      </c>
      <c r="D41" s="43">
        <v>-10</v>
      </c>
      <c r="F41" s="43">
        <v>-159</v>
      </c>
      <c r="O41" s="43">
        <v>-10</v>
      </c>
      <c r="P41" s="72" t="s">
        <v>192</v>
      </c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43">
        <v>-5</v>
      </c>
    </row>
    <row r="42" spans="1:28" ht="12.75">
      <c r="A42" s="2" t="s">
        <v>187</v>
      </c>
      <c r="B42" s="1">
        <v>156</v>
      </c>
      <c r="C42" s="1">
        <v>-3</v>
      </c>
      <c r="D42" s="1">
        <v>-7</v>
      </c>
      <c r="F42" s="1">
        <v>-159</v>
      </c>
      <c r="O42" s="1">
        <v>-7</v>
      </c>
      <c r="AB42" s="1">
        <v>-5</v>
      </c>
    </row>
    <row r="43" ht="7.5" customHeight="1"/>
    <row r="44" spans="1:28" s="43" customFormat="1" ht="12.75">
      <c r="A44" s="42" t="s">
        <v>182</v>
      </c>
      <c r="B44" s="43">
        <v>156</v>
      </c>
      <c r="C44" s="43">
        <v>-10</v>
      </c>
      <c r="D44" s="43">
        <v>-5</v>
      </c>
      <c r="F44" s="43">
        <v>-5</v>
      </c>
      <c r="G44" s="43">
        <v>-12</v>
      </c>
      <c r="H44" s="43">
        <v>-5</v>
      </c>
      <c r="AB44" s="43">
        <v>-4</v>
      </c>
    </row>
    <row r="45" spans="1:28" ht="12.75">
      <c r="A45" s="2" t="s">
        <v>37</v>
      </c>
      <c r="B45" s="1">
        <v>156</v>
      </c>
      <c r="C45" s="1">
        <v>-10</v>
      </c>
      <c r="D45" s="1">
        <v>-4</v>
      </c>
      <c r="F45" s="1">
        <v>-11</v>
      </c>
      <c r="G45" s="1">
        <v>-11</v>
      </c>
      <c r="H45" s="1">
        <v>-5</v>
      </c>
      <c r="AB45" s="1">
        <v>-4</v>
      </c>
    </row>
    <row r="46" ht="7.5" customHeight="1"/>
    <row r="47" spans="1:28" s="43" customFormat="1" ht="12.75">
      <c r="A47" s="42" t="s">
        <v>188</v>
      </c>
      <c r="B47" s="43">
        <v>156</v>
      </c>
      <c r="AB47" s="43">
        <v>-6</v>
      </c>
    </row>
    <row r="48" spans="1:28" ht="12.75">
      <c r="A48" s="2" t="s">
        <v>189</v>
      </c>
      <c r="B48" s="1">
        <v>156</v>
      </c>
      <c r="M48" s="1">
        <v>-10</v>
      </c>
      <c r="AB48" s="1">
        <v>-6</v>
      </c>
    </row>
    <row r="49" spans="1:28" s="43" customFormat="1" ht="12.75">
      <c r="A49" s="42" t="s">
        <v>186</v>
      </c>
      <c r="B49" s="43">
        <v>146</v>
      </c>
      <c r="C49" s="43">
        <v>0</v>
      </c>
      <c r="K49" s="43">
        <v>-3</v>
      </c>
      <c r="L49" s="43">
        <v>-3</v>
      </c>
      <c r="AB49" s="43">
        <v>-8</v>
      </c>
    </row>
    <row r="50" ht="7.5" customHeight="1"/>
    <row r="51" spans="1:28" ht="12.75">
      <c r="A51" s="2" t="s">
        <v>39</v>
      </c>
      <c r="B51" s="1">
        <v>156</v>
      </c>
      <c r="C51" s="1">
        <v>-3</v>
      </c>
      <c r="U51" s="1">
        <v>-15</v>
      </c>
      <c r="AB51" s="1">
        <v>-6</v>
      </c>
    </row>
    <row r="52" spans="1:28" s="43" customFormat="1" ht="12.75">
      <c r="A52" s="42" t="s">
        <v>185</v>
      </c>
      <c r="B52" s="43">
        <v>146</v>
      </c>
      <c r="V52" s="43">
        <v>5</v>
      </c>
      <c r="W52" s="43">
        <v>-5</v>
      </c>
      <c r="X52" s="43">
        <v>-40</v>
      </c>
      <c r="Y52" s="43">
        <v>0</v>
      </c>
      <c r="Z52" s="43">
        <v>-50</v>
      </c>
      <c r="AB52" s="43">
        <v>-6</v>
      </c>
    </row>
  </sheetData>
  <sheetProtection/>
  <mergeCells count="2">
    <mergeCell ref="M15:AA15"/>
    <mergeCell ref="P41:AA41"/>
  </mergeCells>
  <printOptions/>
  <pageMargins left="0.75" right="0.75" top="1" bottom="1" header="0.492125985" footer="0.49212598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</sheetPr>
  <dimension ref="A1:A46"/>
  <sheetViews>
    <sheetView zoomScalePageLayoutView="0" workbookViewId="0" topLeftCell="A1">
      <selection activeCell="A1" sqref="A1"/>
    </sheetView>
  </sheetViews>
  <sheetFormatPr defaultColWidth="188.421875" defaultRowHeight="20.25" customHeight="1"/>
  <cols>
    <col min="1" max="1" width="233.57421875" style="4" customWidth="1"/>
    <col min="2" max="16384" width="188.421875" style="4" customWidth="1"/>
  </cols>
  <sheetData>
    <row r="1" ht="20.25" customHeight="1">
      <c r="A1" s="3" t="s">
        <v>93</v>
      </c>
    </row>
    <row r="3" ht="20.25" customHeight="1">
      <c r="A3" s="30" t="s">
        <v>108</v>
      </c>
    </row>
    <row r="4" ht="20.25" customHeight="1">
      <c r="A4" s="4" t="s">
        <v>94</v>
      </c>
    </row>
    <row r="5" ht="20.25" customHeight="1">
      <c r="A5" s="4" t="s">
        <v>95</v>
      </c>
    </row>
    <row r="6" ht="20.25" customHeight="1">
      <c r="A6" s="30" t="s">
        <v>96</v>
      </c>
    </row>
    <row r="7" ht="20.25" customHeight="1">
      <c r="A7" s="4" t="s">
        <v>97</v>
      </c>
    </row>
    <row r="9" ht="20.25" customHeight="1">
      <c r="A9" s="3" t="s">
        <v>98</v>
      </c>
    </row>
    <row r="10" ht="20.25" customHeight="1">
      <c r="A10" s="31" t="s">
        <v>99</v>
      </c>
    </row>
    <row r="12" ht="20.25" customHeight="1">
      <c r="A12" s="3" t="s">
        <v>100</v>
      </c>
    </row>
    <row r="15" ht="20.25" customHeight="1">
      <c r="A15" s="4" t="s">
        <v>101</v>
      </c>
    </row>
    <row r="16" ht="20.25" customHeight="1">
      <c r="A16" s="3"/>
    </row>
    <row r="17" ht="20.25" customHeight="1">
      <c r="A17" s="4" t="s">
        <v>42</v>
      </c>
    </row>
    <row r="18" ht="20.25" customHeight="1">
      <c r="A18" s="4" t="s">
        <v>56</v>
      </c>
    </row>
    <row r="20" ht="20.25" customHeight="1">
      <c r="A20" s="3" t="s">
        <v>102</v>
      </c>
    </row>
    <row r="21" ht="20.25" customHeight="1">
      <c r="A21" s="4" t="s">
        <v>103</v>
      </c>
    </row>
    <row r="23" ht="20.25" customHeight="1">
      <c r="A23" s="4" t="s">
        <v>43</v>
      </c>
    </row>
    <row r="24" ht="20.25" customHeight="1">
      <c r="A24" s="4" t="s">
        <v>109</v>
      </c>
    </row>
    <row r="26" ht="20.25" customHeight="1">
      <c r="A26" s="4" t="s">
        <v>44</v>
      </c>
    </row>
    <row r="27" ht="20.25" customHeight="1">
      <c r="A27" s="4" t="s">
        <v>104</v>
      </c>
    </row>
    <row r="28" ht="20.25" customHeight="1">
      <c r="A28" s="3"/>
    </row>
    <row r="29" ht="20.25" customHeight="1">
      <c r="A29" s="4" t="s">
        <v>45</v>
      </c>
    </row>
    <row r="30" ht="20.25" customHeight="1">
      <c r="A30" s="4" t="s">
        <v>105</v>
      </c>
    </row>
    <row r="33" ht="20.25" customHeight="1">
      <c r="A33" s="4" t="s">
        <v>46</v>
      </c>
    </row>
    <row r="34" ht="20.25" customHeight="1">
      <c r="A34" s="4" t="s">
        <v>47</v>
      </c>
    </row>
    <row r="37" ht="20.25" customHeight="1">
      <c r="A37" s="4" t="s">
        <v>48</v>
      </c>
    </row>
    <row r="38" ht="20.25" customHeight="1">
      <c r="A38" s="4" t="s">
        <v>49</v>
      </c>
    </row>
    <row r="39" ht="20.25" customHeight="1">
      <c r="A39" s="4" t="s">
        <v>50</v>
      </c>
    </row>
    <row r="40" ht="20.25" customHeight="1">
      <c r="A40" s="4" t="s">
        <v>51</v>
      </c>
    </row>
    <row r="41" ht="20.25" customHeight="1">
      <c r="A41" s="4" t="s">
        <v>52</v>
      </c>
    </row>
    <row r="42" ht="20.25" customHeight="1">
      <c r="A42" s="4" t="s">
        <v>53</v>
      </c>
    </row>
    <row r="43" ht="20.25" customHeight="1">
      <c r="A43" s="4" t="s">
        <v>54</v>
      </c>
    </row>
    <row r="45" ht="20.25" customHeight="1">
      <c r="A45" s="4" t="s">
        <v>55</v>
      </c>
    </row>
    <row r="46" ht="20.25" customHeight="1">
      <c r="A46" s="4" t="s">
        <v>64</v>
      </c>
    </row>
  </sheetData>
  <sheetProtection/>
  <printOptions/>
  <pageMargins left="0.75" right="0.75" top="1" bottom="1" header="0.492125985" footer="0.49212598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50"/>
  <sheetViews>
    <sheetView zoomScalePageLayoutView="0" workbookViewId="0" topLeftCell="A1">
      <selection activeCell="C24" sqref="C24"/>
    </sheetView>
  </sheetViews>
  <sheetFormatPr defaultColWidth="10.421875" defaultRowHeight="13.5" customHeight="1"/>
  <cols>
    <col min="1" max="3" width="10.421875" style="1" customWidth="1"/>
    <col min="4" max="4" width="10.421875" style="2" customWidth="1"/>
    <col min="5" max="6" width="10.421875" style="15" customWidth="1"/>
    <col min="7" max="9" width="10.421875" style="1" customWidth="1"/>
    <col min="10" max="10" width="10.140625" style="16" customWidth="1"/>
    <col min="11" max="11" width="10.421875" style="15" customWidth="1"/>
    <col min="12" max="12" width="10.421875" style="1" customWidth="1"/>
    <col min="13" max="13" width="10.421875" style="15" customWidth="1"/>
    <col min="14" max="16384" width="10.421875" style="1" customWidth="1"/>
  </cols>
  <sheetData>
    <row r="1" spans="1:15" ht="13.5" customHeight="1" thickBot="1" thickTop="1">
      <c r="A1" s="14" t="s">
        <v>65</v>
      </c>
      <c r="B1" s="10" t="s">
        <v>66</v>
      </c>
      <c r="C1" s="10" t="s">
        <v>67</v>
      </c>
      <c r="D1" s="75" t="s">
        <v>196</v>
      </c>
      <c r="E1" s="76"/>
      <c r="F1" s="74" t="s">
        <v>195</v>
      </c>
      <c r="G1" s="73"/>
      <c r="H1" s="73" t="s">
        <v>194</v>
      </c>
      <c r="I1" s="73"/>
      <c r="J1" s="77" t="s">
        <v>197</v>
      </c>
      <c r="K1" s="77"/>
      <c r="L1" s="73" t="s">
        <v>202</v>
      </c>
      <c r="M1" s="76"/>
      <c r="N1" s="73" t="s">
        <v>206</v>
      </c>
      <c r="O1" s="73"/>
    </row>
    <row r="2" spans="1:15" ht="13.5" customHeight="1" thickTop="1">
      <c r="A2" s="11">
        <v>1</v>
      </c>
      <c r="B2" s="11">
        <v>2</v>
      </c>
      <c r="C2" s="11">
        <v>151</v>
      </c>
      <c r="D2" s="2">
        <f>151+SQRT($B$40*A2+$B$41*B2)*(1-(7/(($B$44)+(A2/$B$45))))</f>
        <v>153.6590864793289</v>
      </c>
      <c r="E2" s="15">
        <f>D2/C2</f>
        <v>1.0176098442339663</v>
      </c>
      <c r="F2" s="15">
        <f>G2/C2</f>
        <v>1.0060143201860927</v>
      </c>
      <c r="G2" s="1">
        <f>151-ROUNDUP(((SQRT($B$47)-SQRT(A2))/$H$44),$I$40)+ROUNDDOWN(SQRT($B$40*A2+$B$41*B2)*$H$47,$I$41)</f>
        <v>151.9081623481</v>
      </c>
      <c r="H2" s="1">
        <f>ROUNDDOWN(151-ROUNDUP(((SQRT($B$47)-SQRT(A2))/$H$44),3)+SQRT($B$40*A2+$B$41*B2)*$H$47,$I$39)</f>
        <v>151.908</v>
      </c>
      <c r="I2" s="15">
        <f>H2/C2</f>
        <v>1.0060132450331125</v>
      </c>
      <c r="J2" s="16">
        <f>ROUNDDOWN(151-ROUNDUP(((SQRT($B$47)-SQRT(A2))/$H$44),3)+SQRT($B$40*A2+$B$41*B2)*$H$47,2)</f>
        <v>151.9</v>
      </c>
      <c r="K2" s="15">
        <f>J2/C2</f>
        <v>1.0059602649006623</v>
      </c>
      <c r="L2" s="1">
        <f>AVERAGE(H2,3*J2)/2</f>
        <v>151.90200000000002</v>
      </c>
      <c r="M2" s="15">
        <f>L2/C2</f>
        <v>1.005973509933775</v>
      </c>
      <c r="N2" s="1">
        <f>AVERAGE(ROUNDDOWN(151-ROUNDUP(((SQRT($B$47)-SQRT(A2))/$H$44),3)+SQRT($C$40*A2+$C$41*B2)*$H$47,$I$39),H2)</f>
        <v>151.9075</v>
      </c>
      <c r="O2" s="15">
        <f>N2/C2</f>
        <v>1.0060099337748345</v>
      </c>
    </row>
    <row r="3" spans="1:15" ht="13.5" customHeight="1">
      <c r="A3" s="12">
        <v>1</v>
      </c>
      <c r="B3" s="12">
        <v>6</v>
      </c>
      <c r="C3" s="12">
        <v>152</v>
      </c>
      <c r="D3" s="2">
        <f aca="true" t="shared" si="0" ref="D3:D37">151+SQRT($B$40*A3+$B$41*B3)*(1-(7/(($B$44)+(A3/$B$45))))</f>
        <v>153.7557725928618</v>
      </c>
      <c r="E3" s="15">
        <f aca="true" t="shared" si="1" ref="E3:E37">D3/C3</f>
        <v>1.011551135479354</v>
      </c>
      <c r="F3" s="15">
        <f aca="true" t="shared" si="2" ref="F3:F37">G3/C3</f>
        <v>1.0000587079809211</v>
      </c>
      <c r="G3" s="1">
        <f>151-ROUNDUP(((SQRT($B$47)-SQRT(A3))/$H$44),$I$40)+ROUNDDOWN(SQRT($B$40*A3+$B$41*B3)*$H$47,$I$41)</f>
        <v>152.0089236131</v>
      </c>
      <c r="H3" s="1">
        <f aca="true" t="shared" si="3" ref="H3:H37">ROUNDDOWN(151-ROUNDUP(((SQRT($B$47)-SQRT(A3))/$H$44),3)+SQRT($B$40*A3+$B$41*B3)*$H$47,$I$39)</f>
        <v>152.008</v>
      </c>
      <c r="I3" s="15">
        <f aca="true" t="shared" si="4" ref="I3:I37">H3/C3</f>
        <v>1.0000526315789475</v>
      </c>
      <c r="J3" s="16">
        <f aca="true" t="shared" si="5" ref="J3:J37">ROUNDDOWN(151-ROUNDUP(((SQRT($B$47)-SQRT(A3))/$H$44),3)+SQRT($B$40*A3+$B$41*B3)*$H$47,2)</f>
        <v>152</v>
      </c>
      <c r="K3" s="15">
        <f aca="true" t="shared" si="6" ref="K3:K37">J3/C3</f>
        <v>1</v>
      </c>
      <c r="L3" s="1">
        <f aca="true" t="shared" si="7" ref="L3:L37">AVERAGE(H3,3*J3)/2</f>
        <v>152.002</v>
      </c>
      <c r="M3" s="15">
        <f aca="true" t="shared" si="8" ref="M3:M37">L3/C3</f>
        <v>1.0000131578947369</v>
      </c>
      <c r="N3" s="1">
        <f aca="true" t="shared" si="9" ref="N3:N37">AVERAGE(ROUNDDOWN(151-ROUNDUP(((SQRT($B$47)-SQRT(A3))/$H$44),3)+SQRT($C$40*A3+$C$41*B3)*$H$47,$I$39),H3)</f>
        <v>152.008</v>
      </c>
      <c r="O3" s="15">
        <f aca="true" t="shared" si="10" ref="O3:O37">N3/C3</f>
        <v>1.0000526315789475</v>
      </c>
    </row>
    <row r="4" spans="1:15" ht="13.5" customHeight="1">
      <c r="A4" s="12">
        <v>1</v>
      </c>
      <c r="B4" s="12">
        <v>53</v>
      </c>
      <c r="C4" s="12">
        <v>153</v>
      </c>
      <c r="D4" s="2">
        <f t="shared" si="0"/>
        <v>154.7075459959435</v>
      </c>
      <c r="E4" s="15">
        <f t="shared" si="1"/>
        <v>1.0111604313460358</v>
      </c>
      <c r="F4" s="15">
        <f t="shared" si="2"/>
        <v>1.0000053111718954</v>
      </c>
      <c r="G4" s="1">
        <f aca="true" t="shared" si="11" ref="G4:G37">151-ROUNDUP(((SQRT($B$47)-SQRT(A4))/$H$44),$I$40)+ROUNDDOWN(SQRT($B$40*A4+$B$41*B4)*$H$47,$I$41)</f>
        <v>153.0008126093</v>
      </c>
      <c r="H4" s="1">
        <f t="shared" si="3"/>
        <v>153</v>
      </c>
      <c r="I4" s="15">
        <f t="shared" si="4"/>
        <v>1</v>
      </c>
      <c r="J4" s="16">
        <f t="shared" si="5"/>
        <v>153</v>
      </c>
      <c r="K4" s="15">
        <f t="shared" si="6"/>
        <v>1</v>
      </c>
      <c r="L4" s="1">
        <f t="shared" si="7"/>
        <v>153</v>
      </c>
      <c r="M4" s="15">
        <f t="shared" si="8"/>
        <v>1</v>
      </c>
      <c r="N4" s="1">
        <f t="shared" si="9"/>
        <v>152.9995</v>
      </c>
      <c r="O4" s="15">
        <f t="shared" si="10"/>
        <v>0.9999967320261439</v>
      </c>
    </row>
    <row r="5" spans="1:15" ht="13.5" customHeight="1">
      <c r="A5" s="12">
        <v>2</v>
      </c>
      <c r="B5" s="12">
        <v>59</v>
      </c>
      <c r="C5" s="12">
        <v>154</v>
      </c>
      <c r="D5" s="2">
        <f t="shared" si="0"/>
        <v>155.6207632320523</v>
      </c>
      <c r="E5" s="15">
        <f t="shared" si="1"/>
        <v>1.0105244365717683</v>
      </c>
      <c r="F5" s="15">
        <f t="shared" si="2"/>
        <v>1.0000600582292207</v>
      </c>
      <c r="G5" s="1">
        <f t="shared" si="11"/>
        <v>154.00924896729998</v>
      </c>
      <c r="H5" s="1">
        <f t="shared" si="3"/>
        <v>154.009</v>
      </c>
      <c r="I5" s="15">
        <f t="shared" si="4"/>
        <v>1.0000584415584415</v>
      </c>
      <c r="J5" s="16">
        <f t="shared" si="5"/>
        <v>154</v>
      </c>
      <c r="K5" s="15">
        <f t="shared" si="6"/>
        <v>1</v>
      </c>
      <c r="L5" s="1">
        <f t="shared" si="7"/>
        <v>154.00225</v>
      </c>
      <c r="M5" s="15">
        <f t="shared" si="8"/>
        <v>1.0000146103896104</v>
      </c>
      <c r="N5" s="1">
        <f t="shared" si="9"/>
        <v>154.0085</v>
      </c>
      <c r="O5" s="15">
        <f t="shared" si="10"/>
        <v>1.0000551948051948</v>
      </c>
    </row>
    <row r="6" spans="1:15" ht="13.5" customHeight="1">
      <c r="A6" s="12">
        <v>3</v>
      </c>
      <c r="B6" s="12">
        <v>78</v>
      </c>
      <c r="C6" s="12">
        <v>155</v>
      </c>
      <c r="D6" s="2">
        <f t="shared" si="0"/>
        <v>156.53789705522792</v>
      </c>
      <c r="E6" s="15">
        <f t="shared" si="1"/>
        <v>1.0099219164853415</v>
      </c>
      <c r="F6" s="15">
        <f t="shared" si="2"/>
        <v>1.000046883163871</v>
      </c>
      <c r="G6" s="1">
        <f t="shared" si="11"/>
        <v>155.0072668904</v>
      </c>
      <c r="H6" s="1">
        <f t="shared" si="3"/>
        <v>155.007</v>
      </c>
      <c r="I6" s="15">
        <f t="shared" si="4"/>
        <v>1.0000451612903225</v>
      </c>
      <c r="J6" s="16">
        <f t="shared" si="5"/>
        <v>155</v>
      </c>
      <c r="K6" s="15">
        <f t="shared" si="6"/>
        <v>1</v>
      </c>
      <c r="L6" s="1">
        <f t="shared" si="7"/>
        <v>155.00175000000002</v>
      </c>
      <c r="M6" s="15">
        <f t="shared" si="8"/>
        <v>1.0000112903225808</v>
      </c>
      <c r="N6" s="1">
        <f t="shared" si="9"/>
        <v>155.006</v>
      </c>
      <c r="O6" s="15">
        <f t="shared" si="10"/>
        <v>1.0000387096774193</v>
      </c>
    </row>
    <row r="7" spans="1:15" ht="13.5" customHeight="1">
      <c r="A7" s="12">
        <v>4</v>
      </c>
      <c r="B7" s="12">
        <v>110</v>
      </c>
      <c r="C7" s="12">
        <v>156</v>
      </c>
      <c r="D7" s="2">
        <f t="shared" si="0"/>
        <v>157.45748464672386</v>
      </c>
      <c r="E7" s="15">
        <f t="shared" si="1"/>
        <v>1.0093428502995119</v>
      </c>
      <c r="F7" s="15">
        <f t="shared" si="2"/>
        <v>1.0000086034916664</v>
      </c>
      <c r="G7" s="1">
        <f t="shared" si="11"/>
        <v>156.00134214469998</v>
      </c>
      <c r="H7" s="1">
        <f t="shared" si="3"/>
        <v>156.001</v>
      </c>
      <c r="I7" s="15">
        <f t="shared" si="4"/>
        <v>1.0000064102564103</v>
      </c>
      <c r="J7" s="16">
        <f t="shared" si="5"/>
        <v>156</v>
      </c>
      <c r="K7" s="15">
        <f t="shared" si="6"/>
        <v>1</v>
      </c>
      <c r="L7" s="1">
        <f t="shared" si="7"/>
        <v>156.00025</v>
      </c>
      <c r="M7" s="15">
        <f t="shared" si="8"/>
        <v>1.0000016025641025</v>
      </c>
      <c r="N7" s="1">
        <f t="shared" si="9"/>
        <v>156</v>
      </c>
      <c r="O7" s="15">
        <f t="shared" si="10"/>
        <v>1</v>
      </c>
    </row>
    <row r="8" spans="1:15" ht="13.5" customHeight="1">
      <c r="A8" s="12">
        <v>6</v>
      </c>
      <c r="B8" s="12">
        <v>101</v>
      </c>
      <c r="C8" s="12">
        <v>157</v>
      </c>
      <c r="D8" s="2">
        <f t="shared" si="0"/>
        <v>158.36311310254655</v>
      </c>
      <c r="E8" s="15">
        <f t="shared" si="1"/>
        <v>1.008682249060806</v>
      </c>
      <c r="F8" s="15">
        <f t="shared" si="2"/>
        <v>1.0000215707248408</v>
      </c>
      <c r="G8" s="1">
        <f t="shared" si="11"/>
        <v>157.0033866038</v>
      </c>
      <c r="H8" s="1">
        <f t="shared" si="3"/>
        <v>157.003</v>
      </c>
      <c r="I8" s="15">
        <f t="shared" si="4"/>
        <v>1.0000191082802548</v>
      </c>
      <c r="J8" s="16">
        <f t="shared" si="5"/>
        <v>157</v>
      </c>
      <c r="K8" s="15">
        <f t="shared" si="6"/>
        <v>1</v>
      </c>
      <c r="L8" s="1">
        <f t="shared" si="7"/>
        <v>157.00074999999998</v>
      </c>
      <c r="M8" s="15">
        <f t="shared" si="8"/>
        <v>1.0000047770700635</v>
      </c>
      <c r="N8" s="1">
        <f t="shared" si="9"/>
        <v>157.002</v>
      </c>
      <c r="O8" s="15">
        <f t="shared" si="10"/>
        <v>1.0000127388535032</v>
      </c>
    </row>
    <row r="9" spans="1:15" ht="13.5" customHeight="1">
      <c r="A9" s="26">
        <v>8</v>
      </c>
      <c r="B9" s="26">
        <v>105</v>
      </c>
      <c r="C9" s="26">
        <v>158</v>
      </c>
      <c r="D9" s="2">
        <f t="shared" si="0"/>
        <v>159.2743757572484</v>
      </c>
      <c r="E9" s="15">
        <f t="shared" si="1"/>
        <v>1.0080656693496735</v>
      </c>
      <c r="F9" s="15">
        <f t="shared" si="2"/>
        <v>1.0000021055310127</v>
      </c>
      <c r="G9" s="1">
        <f t="shared" si="11"/>
        <v>158.0003326739</v>
      </c>
      <c r="H9" s="1">
        <f t="shared" si="3"/>
        <v>158</v>
      </c>
      <c r="I9" s="15">
        <f t="shared" si="4"/>
        <v>1</v>
      </c>
      <c r="J9" s="16">
        <f t="shared" si="5"/>
        <v>158</v>
      </c>
      <c r="K9" s="15">
        <f t="shared" si="6"/>
        <v>1</v>
      </c>
      <c r="L9" s="1">
        <f t="shared" si="7"/>
        <v>158</v>
      </c>
      <c r="M9" s="15">
        <f t="shared" si="8"/>
        <v>1</v>
      </c>
      <c r="N9" s="1">
        <f t="shared" si="9"/>
        <v>157.999</v>
      </c>
      <c r="O9" s="15">
        <f t="shared" si="10"/>
        <v>0.9999936708860759</v>
      </c>
    </row>
    <row r="10" spans="1:15" ht="13.5" customHeight="1">
      <c r="A10" s="12">
        <v>11</v>
      </c>
      <c r="B10" s="12">
        <v>68</v>
      </c>
      <c r="C10" s="12">
        <v>159</v>
      </c>
      <c r="D10" s="2">
        <f t="shared" si="0"/>
        <v>160.1780797645032</v>
      </c>
      <c r="E10" s="15">
        <f t="shared" si="1"/>
        <v>1.0074093066949887</v>
      </c>
      <c r="F10" s="15">
        <f t="shared" si="2"/>
        <v>1.0000063222308178</v>
      </c>
      <c r="G10" s="1">
        <f t="shared" si="11"/>
        <v>159.00100523470002</v>
      </c>
      <c r="H10" s="1">
        <f t="shared" si="3"/>
        <v>159.001</v>
      </c>
      <c r="I10" s="15">
        <f t="shared" si="4"/>
        <v>1.000006289308176</v>
      </c>
      <c r="J10" s="16">
        <f t="shared" si="5"/>
        <v>159</v>
      </c>
      <c r="K10" s="15">
        <f t="shared" si="6"/>
        <v>1</v>
      </c>
      <c r="L10" s="1">
        <f t="shared" si="7"/>
        <v>159.00025</v>
      </c>
      <c r="M10" s="15">
        <f t="shared" si="8"/>
        <v>1.000001572327044</v>
      </c>
      <c r="N10" s="1">
        <f t="shared" si="9"/>
        <v>159</v>
      </c>
      <c r="O10" s="15">
        <f t="shared" si="10"/>
        <v>1</v>
      </c>
    </row>
    <row r="11" spans="1:15" ht="13.5" customHeight="1">
      <c r="A11" s="12">
        <v>13</v>
      </c>
      <c r="B11" s="12">
        <v>100</v>
      </c>
      <c r="C11" s="12">
        <v>160</v>
      </c>
      <c r="D11" s="2">
        <f t="shared" si="0"/>
        <v>161.11145007595002</v>
      </c>
      <c r="E11" s="15">
        <f t="shared" si="1"/>
        <v>1.0069465629746877</v>
      </c>
      <c r="F11" s="15">
        <f t="shared" si="2"/>
        <v>1.0000361874450001</v>
      </c>
      <c r="G11" s="1">
        <f t="shared" si="11"/>
        <v>160.0057899912</v>
      </c>
      <c r="H11" s="1">
        <f t="shared" si="3"/>
        <v>160.005</v>
      </c>
      <c r="I11" s="15">
        <f t="shared" si="4"/>
        <v>1.00003125</v>
      </c>
      <c r="J11" s="16">
        <f t="shared" si="5"/>
        <v>160</v>
      </c>
      <c r="K11" s="15">
        <f t="shared" si="6"/>
        <v>1</v>
      </c>
      <c r="L11" s="1">
        <f t="shared" si="7"/>
        <v>160.00125</v>
      </c>
      <c r="M11" s="15">
        <f t="shared" si="8"/>
        <v>1.0000078125</v>
      </c>
      <c r="N11" s="1">
        <f t="shared" si="9"/>
        <v>160.0045</v>
      </c>
      <c r="O11" s="15">
        <f t="shared" si="10"/>
        <v>1.000028125</v>
      </c>
    </row>
    <row r="12" spans="1:15" ht="13.5" customHeight="1">
      <c r="A12" s="12">
        <v>16</v>
      </c>
      <c r="B12" s="12">
        <v>89</v>
      </c>
      <c r="C12" s="12">
        <v>161</v>
      </c>
      <c r="D12" s="2">
        <f t="shared" si="0"/>
        <v>162.02420866924098</v>
      </c>
      <c r="E12" s="15">
        <f t="shared" si="1"/>
        <v>1.0063615445294471</v>
      </c>
      <c r="F12" s="15">
        <f t="shared" si="2"/>
        <v>1.0000018805881987</v>
      </c>
      <c r="G12" s="1">
        <f t="shared" si="11"/>
        <v>161.0003027747</v>
      </c>
      <c r="H12" s="1">
        <f t="shared" si="3"/>
        <v>161</v>
      </c>
      <c r="I12" s="15">
        <f t="shared" si="4"/>
        <v>1</v>
      </c>
      <c r="J12" s="16">
        <f t="shared" si="5"/>
        <v>161</v>
      </c>
      <c r="K12" s="15">
        <f t="shared" si="6"/>
        <v>1</v>
      </c>
      <c r="L12" s="1">
        <f t="shared" si="7"/>
        <v>161</v>
      </c>
      <c r="M12" s="15">
        <f t="shared" si="8"/>
        <v>1</v>
      </c>
      <c r="N12" s="1">
        <f t="shared" si="9"/>
        <v>160.999</v>
      </c>
      <c r="O12" s="15">
        <f t="shared" si="10"/>
        <v>0.9999937888198758</v>
      </c>
    </row>
    <row r="13" spans="1:15" ht="13.5" customHeight="1">
      <c r="A13" s="12">
        <v>19</v>
      </c>
      <c r="B13" s="12">
        <v>93</v>
      </c>
      <c r="C13" s="49">
        <v>162</v>
      </c>
      <c r="D13" s="2">
        <f t="shared" si="0"/>
        <v>162.95255587183695</v>
      </c>
      <c r="E13" s="15">
        <f t="shared" si="1"/>
        <v>1.005879974517512</v>
      </c>
      <c r="F13" s="15">
        <f t="shared" si="2"/>
        <v>1.000034693382716</v>
      </c>
      <c r="G13" s="1">
        <f t="shared" si="11"/>
        <v>162.005620328</v>
      </c>
      <c r="H13" s="1">
        <f t="shared" si="3"/>
        <v>162.005</v>
      </c>
      <c r="I13" s="15">
        <f t="shared" si="4"/>
        <v>1.0000308641975308</v>
      </c>
      <c r="J13" s="16">
        <f t="shared" si="5"/>
        <v>162</v>
      </c>
      <c r="K13" s="15">
        <f t="shared" si="6"/>
        <v>1</v>
      </c>
      <c r="L13" s="1">
        <f t="shared" si="7"/>
        <v>162.00125</v>
      </c>
      <c r="M13" s="15">
        <f t="shared" si="8"/>
        <v>1.0000077160493828</v>
      </c>
      <c r="N13" s="1">
        <f t="shared" si="9"/>
        <v>162.0045</v>
      </c>
      <c r="O13" s="15">
        <f t="shared" si="10"/>
        <v>1.0000277777777777</v>
      </c>
    </row>
    <row r="14" spans="1:15" ht="13.5" customHeight="1">
      <c r="A14" s="12">
        <v>22</v>
      </c>
      <c r="B14" s="12">
        <v>109</v>
      </c>
      <c r="C14" s="12">
        <v>163</v>
      </c>
      <c r="D14" s="2">
        <f t="shared" si="0"/>
        <v>163.87804878461068</v>
      </c>
      <c r="E14" s="15">
        <f t="shared" si="1"/>
        <v>1.0053868023595747</v>
      </c>
      <c r="F14" s="15">
        <f t="shared" si="2"/>
        <v>1.000009861349693</v>
      </c>
      <c r="G14" s="1">
        <f t="shared" si="11"/>
        <v>163.00160739999998</v>
      </c>
      <c r="H14" s="1">
        <f t="shared" si="3"/>
        <v>163.001</v>
      </c>
      <c r="I14" s="15">
        <f t="shared" si="4"/>
        <v>1.0000061349693252</v>
      </c>
      <c r="J14" s="16">
        <f t="shared" si="5"/>
        <v>163</v>
      </c>
      <c r="K14" s="15">
        <f t="shared" si="6"/>
        <v>1</v>
      </c>
      <c r="L14" s="1">
        <f t="shared" si="7"/>
        <v>163.00025</v>
      </c>
      <c r="M14" s="15">
        <f t="shared" si="8"/>
        <v>1.0000015337423314</v>
      </c>
      <c r="N14" s="1">
        <f t="shared" si="9"/>
        <v>163</v>
      </c>
      <c r="O14" s="15">
        <f t="shared" si="10"/>
        <v>1</v>
      </c>
    </row>
    <row r="15" spans="1:15" ht="13.5" customHeight="1">
      <c r="A15" s="12">
        <v>26</v>
      </c>
      <c r="B15" s="12">
        <v>85</v>
      </c>
      <c r="C15" s="49">
        <v>164</v>
      </c>
      <c r="D15" s="2">
        <f t="shared" si="0"/>
        <v>164.80501954183393</v>
      </c>
      <c r="E15" s="15">
        <f t="shared" si="1"/>
        <v>1.00490865574289</v>
      </c>
      <c r="F15" s="15">
        <f t="shared" si="2"/>
        <v>1.0000319427018292</v>
      </c>
      <c r="G15" s="1">
        <f t="shared" si="11"/>
        <v>164.0052386031</v>
      </c>
      <c r="H15" s="1">
        <f t="shared" si="3"/>
        <v>164.005</v>
      </c>
      <c r="I15" s="15">
        <f t="shared" si="4"/>
        <v>1.000030487804878</v>
      </c>
      <c r="J15" s="16">
        <f t="shared" si="5"/>
        <v>164</v>
      </c>
      <c r="K15" s="15">
        <f t="shared" si="6"/>
        <v>1</v>
      </c>
      <c r="L15" s="1">
        <f t="shared" si="7"/>
        <v>164.00125</v>
      </c>
      <c r="M15" s="15">
        <f t="shared" si="8"/>
        <v>1.0000076219512195</v>
      </c>
      <c r="N15" s="1">
        <f t="shared" si="9"/>
        <v>164.004</v>
      </c>
      <c r="O15" s="15">
        <f t="shared" si="10"/>
        <v>1.0000243902439023</v>
      </c>
    </row>
    <row r="16" spans="1:15" ht="13.5" customHeight="1">
      <c r="A16" s="12">
        <v>30</v>
      </c>
      <c r="B16" s="12">
        <v>73</v>
      </c>
      <c r="C16" s="12">
        <v>165</v>
      </c>
      <c r="D16" s="2">
        <f t="shared" si="0"/>
        <v>165.7309248271165</v>
      </c>
      <c r="E16" s="15">
        <f t="shared" si="1"/>
        <v>1.0044298474370696</v>
      </c>
      <c r="F16" s="15">
        <f t="shared" si="2"/>
        <v>1.000012333259394</v>
      </c>
      <c r="G16" s="1">
        <f t="shared" si="11"/>
        <v>165.00203498780002</v>
      </c>
      <c r="H16" s="1">
        <f t="shared" si="3"/>
        <v>165.002</v>
      </c>
      <c r="I16" s="15">
        <f t="shared" si="4"/>
        <v>1.0000121212121214</v>
      </c>
      <c r="J16" s="16">
        <f t="shared" si="5"/>
        <v>165</v>
      </c>
      <c r="K16" s="15">
        <f t="shared" si="6"/>
        <v>1</v>
      </c>
      <c r="L16" s="1">
        <f t="shared" si="7"/>
        <v>165.0005</v>
      </c>
      <c r="M16" s="15">
        <f t="shared" si="8"/>
        <v>1.0000030303030303</v>
      </c>
      <c r="N16" s="1">
        <f t="shared" si="9"/>
        <v>165.001</v>
      </c>
      <c r="O16" s="15">
        <f t="shared" si="10"/>
        <v>1.0000060606060606</v>
      </c>
    </row>
    <row r="17" spans="1:15" ht="13.5" customHeight="1">
      <c r="A17" s="12">
        <v>34</v>
      </c>
      <c r="B17" s="12">
        <v>75</v>
      </c>
      <c r="C17" s="12">
        <v>166</v>
      </c>
      <c r="D17" s="2">
        <f t="shared" si="0"/>
        <v>166.6647109054665</v>
      </c>
      <c r="E17" s="15">
        <f t="shared" si="1"/>
        <v>1.0040042825630513</v>
      </c>
      <c r="F17" s="15">
        <f t="shared" si="2"/>
        <v>1.0000137082897589</v>
      </c>
      <c r="G17" s="1">
        <f t="shared" si="11"/>
        <v>166.00227557609998</v>
      </c>
      <c r="H17" s="1">
        <f t="shared" si="3"/>
        <v>166.002</v>
      </c>
      <c r="I17" s="15">
        <f t="shared" si="4"/>
        <v>1.0000120481927712</v>
      </c>
      <c r="J17" s="16">
        <f t="shared" si="5"/>
        <v>166</v>
      </c>
      <c r="K17" s="15">
        <f t="shared" si="6"/>
        <v>1</v>
      </c>
      <c r="L17" s="1">
        <f t="shared" si="7"/>
        <v>166.0005</v>
      </c>
      <c r="M17" s="15">
        <f t="shared" si="8"/>
        <v>1.0000030120481926</v>
      </c>
      <c r="N17" s="1">
        <f t="shared" si="9"/>
        <v>166.001</v>
      </c>
      <c r="O17" s="15">
        <f t="shared" si="10"/>
        <v>1.0000060240963855</v>
      </c>
    </row>
    <row r="18" spans="1:15" ht="13.5" customHeight="1">
      <c r="A18" s="12">
        <v>38</v>
      </c>
      <c r="B18" s="12">
        <v>91</v>
      </c>
      <c r="C18" s="49">
        <v>167</v>
      </c>
      <c r="D18" s="2">
        <f t="shared" si="0"/>
        <v>167.6053344869223</v>
      </c>
      <c r="E18" s="15">
        <f t="shared" si="1"/>
        <v>1.0036247574067203</v>
      </c>
      <c r="F18" s="15">
        <f t="shared" si="2"/>
        <v>1.000023286876048</v>
      </c>
      <c r="G18" s="1">
        <f t="shared" si="11"/>
        <v>167.0038889083</v>
      </c>
      <c r="H18" s="1">
        <f t="shared" si="3"/>
        <v>167.003</v>
      </c>
      <c r="I18" s="15">
        <f t="shared" si="4"/>
        <v>1.0000179640718563</v>
      </c>
      <c r="J18" s="16">
        <f t="shared" si="5"/>
        <v>167</v>
      </c>
      <c r="K18" s="15">
        <f t="shared" si="6"/>
        <v>1</v>
      </c>
      <c r="L18" s="1">
        <f t="shared" si="7"/>
        <v>167.00074999999998</v>
      </c>
      <c r="M18" s="15">
        <f t="shared" si="8"/>
        <v>1.000004491017964</v>
      </c>
      <c r="N18" s="1">
        <f t="shared" si="9"/>
        <v>167.0025</v>
      </c>
      <c r="O18" s="15">
        <f t="shared" si="10"/>
        <v>1.0000149700598802</v>
      </c>
    </row>
    <row r="19" spans="1:15" ht="13.5" customHeight="1">
      <c r="A19" s="12">
        <v>43</v>
      </c>
      <c r="B19" s="12">
        <v>65</v>
      </c>
      <c r="C19" s="49">
        <v>168</v>
      </c>
      <c r="D19" s="2">
        <f t="shared" si="0"/>
        <v>168.54096649098466</v>
      </c>
      <c r="E19" s="15">
        <f t="shared" si="1"/>
        <v>1.0032200386368135</v>
      </c>
      <c r="F19" s="15">
        <f t="shared" si="2"/>
        <v>1.0000202523755952</v>
      </c>
      <c r="G19" s="1">
        <f t="shared" si="11"/>
        <v>168.0034023991</v>
      </c>
      <c r="H19" s="1">
        <f t="shared" si="3"/>
        <v>168.003</v>
      </c>
      <c r="I19" s="15">
        <f t="shared" si="4"/>
        <v>1.000017857142857</v>
      </c>
      <c r="J19" s="16">
        <f t="shared" si="5"/>
        <v>168</v>
      </c>
      <c r="K19" s="15">
        <f t="shared" si="6"/>
        <v>1</v>
      </c>
      <c r="L19" s="1">
        <f t="shared" si="7"/>
        <v>168.00074999999998</v>
      </c>
      <c r="M19" s="15">
        <f t="shared" si="8"/>
        <v>1.0000044642857142</v>
      </c>
      <c r="N19" s="1">
        <f t="shared" si="9"/>
        <v>168.002</v>
      </c>
      <c r="O19" s="15">
        <f t="shared" si="10"/>
        <v>1.0000119047619047</v>
      </c>
    </row>
    <row r="20" spans="1:15" ht="13.5" customHeight="1">
      <c r="A20" s="12">
        <v>47</v>
      </c>
      <c r="B20" s="12">
        <v>107</v>
      </c>
      <c r="C20" s="12">
        <v>169</v>
      </c>
      <c r="D20" s="2">
        <f t="shared" si="0"/>
        <v>169.4866156895846</v>
      </c>
      <c r="E20" s="15">
        <f t="shared" si="1"/>
        <v>1.002879382778607</v>
      </c>
      <c r="F20" s="15">
        <f t="shared" si="2"/>
        <v>1.0000160073029585</v>
      </c>
      <c r="G20" s="1">
        <f t="shared" si="11"/>
        <v>169.0027052342</v>
      </c>
      <c r="H20" s="1">
        <f t="shared" si="3"/>
        <v>169.002</v>
      </c>
      <c r="I20" s="15">
        <f t="shared" si="4"/>
        <v>1.0000118343195268</v>
      </c>
      <c r="J20" s="16">
        <f t="shared" si="5"/>
        <v>169</v>
      </c>
      <c r="K20" s="15">
        <f t="shared" si="6"/>
        <v>1</v>
      </c>
      <c r="L20" s="1">
        <f t="shared" si="7"/>
        <v>169.0005</v>
      </c>
      <c r="M20" s="15">
        <f t="shared" si="8"/>
        <v>1.0000029585798815</v>
      </c>
      <c r="N20" s="1">
        <f t="shared" si="9"/>
        <v>169.001</v>
      </c>
      <c r="O20" s="15">
        <f t="shared" si="10"/>
        <v>1.0000059171597633</v>
      </c>
    </row>
    <row r="21" spans="1:15" ht="13.5" customHeight="1">
      <c r="A21" s="12">
        <v>52</v>
      </c>
      <c r="B21" s="12">
        <v>108</v>
      </c>
      <c r="C21" s="49">
        <v>170</v>
      </c>
      <c r="D21" s="2">
        <f t="shared" si="0"/>
        <v>170.43186871239502</v>
      </c>
      <c r="E21" s="15">
        <f t="shared" si="1"/>
        <v>1.002540404190559</v>
      </c>
      <c r="F21" s="15">
        <f t="shared" si="2"/>
        <v>1.0000197525023529</v>
      </c>
      <c r="G21" s="1">
        <f t="shared" si="11"/>
        <v>170.0033579254</v>
      </c>
      <c r="H21" s="1">
        <f t="shared" si="3"/>
        <v>170.003</v>
      </c>
      <c r="I21" s="15">
        <f t="shared" si="4"/>
        <v>1.0000176470588233</v>
      </c>
      <c r="J21" s="16">
        <f t="shared" si="5"/>
        <v>170</v>
      </c>
      <c r="K21" s="15">
        <f t="shared" si="6"/>
        <v>1</v>
      </c>
      <c r="L21" s="1">
        <f t="shared" si="7"/>
        <v>170.00074999999998</v>
      </c>
      <c r="M21" s="15">
        <f t="shared" si="8"/>
        <v>1.0000044117647058</v>
      </c>
      <c r="N21" s="1">
        <f t="shared" si="9"/>
        <v>170.002</v>
      </c>
      <c r="O21" s="15">
        <f t="shared" si="10"/>
        <v>1.0000117647058824</v>
      </c>
    </row>
    <row r="22" spans="1:15" ht="13.5" customHeight="1">
      <c r="A22" s="12">
        <v>58</v>
      </c>
      <c r="B22" s="12">
        <v>68</v>
      </c>
      <c r="C22" s="25">
        <v>171</v>
      </c>
      <c r="D22" s="2">
        <f t="shared" si="0"/>
        <v>171.3780385367756</v>
      </c>
      <c r="E22" s="15">
        <f t="shared" si="1"/>
        <v>1.0022107516770502</v>
      </c>
      <c r="F22" s="15">
        <f t="shared" si="2"/>
        <v>1.0000249480807017</v>
      </c>
      <c r="G22" s="1">
        <f t="shared" si="11"/>
        <v>171.00426612180001</v>
      </c>
      <c r="H22" s="1">
        <f t="shared" si="3"/>
        <v>171.004</v>
      </c>
      <c r="I22" s="15">
        <f t="shared" si="4"/>
        <v>1.0000233918128654</v>
      </c>
      <c r="J22" s="16">
        <f t="shared" si="5"/>
        <v>171</v>
      </c>
      <c r="K22" s="15">
        <f t="shared" si="6"/>
        <v>1</v>
      </c>
      <c r="L22" s="1">
        <f t="shared" si="7"/>
        <v>171.001</v>
      </c>
      <c r="M22" s="15">
        <f t="shared" si="8"/>
        <v>1.0000058479532163</v>
      </c>
      <c r="N22" s="1">
        <f t="shared" si="9"/>
        <v>171.003</v>
      </c>
      <c r="O22" s="15">
        <f t="shared" si="10"/>
        <v>1.000017543859649</v>
      </c>
    </row>
    <row r="23" spans="1:15" ht="13.5" customHeight="1">
      <c r="A23" s="12">
        <v>63</v>
      </c>
      <c r="B23" s="12">
        <v>95</v>
      </c>
      <c r="C23" s="12">
        <v>172</v>
      </c>
      <c r="D23" s="2">
        <f t="shared" si="0"/>
        <v>172.3291890345817</v>
      </c>
      <c r="E23" s="15">
        <f t="shared" si="1"/>
        <v>1.00191388973594</v>
      </c>
      <c r="F23" s="15">
        <f t="shared" si="2"/>
        <v>1.0000117285668606</v>
      </c>
      <c r="G23" s="1">
        <f t="shared" si="11"/>
        <v>172.0020173135</v>
      </c>
      <c r="H23" s="1">
        <f t="shared" si="3"/>
        <v>172.002</v>
      </c>
      <c r="I23" s="15">
        <f t="shared" si="4"/>
        <v>1.0000116279069768</v>
      </c>
      <c r="J23" s="16">
        <f t="shared" si="5"/>
        <v>172</v>
      </c>
      <c r="K23" s="15">
        <f t="shared" si="6"/>
        <v>1</v>
      </c>
      <c r="L23" s="1">
        <f t="shared" si="7"/>
        <v>172.0005</v>
      </c>
      <c r="M23" s="15">
        <f t="shared" si="8"/>
        <v>1.0000029069767442</v>
      </c>
      <c r="N23" s="1">
        <f t="shared" si="9"/>
        <v>172.0005</v>
      </c>
      <c r="O23" s="15">
        <f t="shared" si="10"/>
        <v>1.0000029069767442</v>
      </c>
    </row>
    <row r="24" spans="1:15" ht="13.5" customHeight="1">
      <c r="A24" s="12">
        <v>69</v>
      </c>
      <c r="B24" s="12">
        <v>82</v>
      </c>
      <c r="C24" s="25">
        <v>173</v>
      </c>
      <c r="D24" s="2">
        <f t="shared" si="0"/>
        <v>173.28480276497604</v>
      </c>
      <c r="E24" s="15">
        <f t="shared" si="1"/>
        <v>1.001646258757087</v>
      </c>
      <c r="F24" s="15">
        <f t="shared" si="2"/>
        <v>1.0000256547358382</v>
      </c>
      <c r="G24" s="1">
        <f t="shared" si="11"/>
        <v>173.00443826929998</v>
      </c>
      <c r="H24" s="1">
        <f t="shared" si="3"/>
        <v>173.004</v>
      </c>
      <c r="I24" s="15">
        <f t="shared" si="4"/>
        <v>1.0000231213872832</v>
      </c>
      <c r="J24" s="16">
        <f t="shared" si="5"/>
        <v>173</v>
      </c>
      <c r="K24" s="15">
        <f t="shared" si="6"/>
        <v>1</v>
      </c>
      <c r="L24" s="1">
        <f t="shared" si="7"/>
        <v>173.001</v>
      </c>
      <c r="M24" s="15">
        <f t="shared" si="8"/>
        <v>1.0000057803468207</v>
      </c>
      <c r="N24" s="1">
        <f t="shared" si="9"/>
        <v>173.003</v>
      </c>
      <c r="O24" s="15">
        <f t="shared" si="10"/>
        <v>1.0000173410404622</v>
      </c>
    </row>
    <row r="25" spans="1:15" ht="13.5" customHeight="1">
      <c r="A25" s="12">
        <v>75</v>
      </c>
      <c r="B25" s="12">
        <v>81</v>
      </c>
      <c r="C25" s="12">
        <v>174</v>
      </c>
      <c r="D25" s="2">
        <f t="shared" si="0"/>
        <v>174.24039857489538</v>
      </c>
      <c r="E25" s="15">
        <f t="shared" si="1"/>
        <v>1.001381601005146</v>
      </c>
      <c r="F25" s="15">
        <f t="shared" si="2"/>
        <v>1.0000100080350574</v>
      </c>
      <c r="G25" s="1">
        <f t="shared" si="11"/>
        <v>174.0017413981</v>
      </c>
      <c r="H25" s="1">
        <f t="shared" si="3"/>
        <v>174.001</v>
      </c>
      <c r="I25" s="15">
        <f t="shared" si="4"/>
        <v>1.0000057471264368</v>
      </c>
      <c r="J25" s="16">
        <f t="shared" si="5"/>
        <v>174</v>
      </c>
      <c r="K25" s="15">
        <f t="shared" si="6"/>
        <v>1</v>
      </c>
      <c r="L25" s="1">
        <f t="shared" si="7"/>
        <v>174.00025</v>
      </c>
      <c r="M25" s="15">
        <f t="shared" si="8"/>
        <v>1.0000014367816092</v>
      </c>
      <c r="N25" s="1">
        <f t="shared" si="9"/>
        <v>174</v>
      </c>
      <c r="O25" s="15">
        <f t="shared" si="10"/>
        <v>1</v>
      </c>
    </row>
    <row r="26" spans="1:15" ht="13.5" customHeight="1">
      <c r="A26" s="12">
        <v>81</v>
      </c>
      <c r="B26" s="12">
        <v>95</v>
      </c>
      <c r="C26" s="25">
        <v>175</v>
      </c>
      <c r="D26" s="2">
        <f t="shared" si="0"/>
        <v>175.2045923563089</v>
      </c>
      <c r="E26" s="15">
        <f t="shared" si="1"/>
        <v>1.001169099178908</v>
      </c>
      <c r="F26" s="15">
        <f t="shared" si="2"/>
        <v>1.0000273564268571</v>
      </c>
      <c r="G26" s="1">
        <f t="shared" si="11"/>
        <v>175.00478737470002</v>
      </c>
      <c r="H26" s="1">
        <f t="shared" si="3"/>
        <v>175.004</v>
      </c>
      <c r="I26" s="15">
        <f t="shared" si="4"/>
        <v>1.000022857142857</v>
      </c>
      <c r="J26" s="16">
        <f t="shared" si="5"/>
        <v>175</v>
      </c>
      <c r="K26" s="15">
        <f t="shared" si="6"/>
        <v>1</v>
      </c>
      <c r="L26" s="1">
        <f t="shared" si="7"/>
        <v>175.001</v>
      </c>
      <c r="M26" s="15">
        <f t="shared" si="8"/>
        <v>1.0000057142857144</v>
      </c>
      <c r="N26" s="1">
        <f t="shared" si="9"/>
        <v>175.003</v>
      </c>
      <c r="O26" s="15">
        <f t="shared" si="10"/>
        <v>1.0000171428571427</v>
      </c>
    </row>
    <row r="27" spans="1:15" ht="13.5" customHeight="1">
      <c r="A27" s="12">
        <v>88</v>
      </c>
      <c r="B27" s="12">
        <v>66</v>
      </c>
      <c r="C27" s="25">
        <v>176</v>
      </c>
      <c r="D27" s="2">
        <f t="shared" si="0"/>
        <v>176.16575531045615</v>
      </c>
      <c r="E27" s="15">
        <f t="shared" si="1"/>
        <v>1.0009417915366827</v>
      </c>
      <c r="F27" s="15">
        <f t="shared" si="2"/>
        <v>1.0000130348767045</v>
      </c>
      <c r="G27" s="1">
        <f t="shared" si="11"/>
        <v>176.0022941383</v>
      </c>
      <c r="H27" s="1">
        <f t="shared" si="3"/>
        <v>176.002</v>
      </c>
      <c r="I27" s="15">
        <f t="shared" si="4"/>
        <v>1.0000113636363637</v>
      </c>
      <c r="J27" s="16">
        <f t="shared" si="5"/>
        <v>176</v>
      </c>
      <c r="K27" s="15">
        <f t="shared" si="6"/>
        <v>1</v>
      </c>
      <c r="L27" s="1">
        <f t="shared" si="7"/>
        <v>176.0005</v>
      </c>
      <c r="M27" s="15">
        <f t="shared" si="8"/>
        <v>1.0000028409090909</v>
      </c>
      <c r="N27" s="1">
        <f t="shared" si="9"/>
        <v>176.0005</v>
      </c>
      <c r="O27" s="15">
        <f t="shared" si="10"/>
        <v>1.0000028409090909</v>
      </c>
    </row>
    <row r="28" spans="1:15" ht="13.5" customHeight="1">
      <c r="A28" s="12">
        <v>94</v>
      </c>
      <c r="B28" s="12">
        <v>106</v>
      </c>
      <c r="C28" s="25">
        <v>177</v>
      </c>
      <c r="D28" s="2">
        <f t="shared" si="0"/>
        <v>177.13522306265494</v>
      </c>
      <c r="E28" s="15">
        <f t="shared" si="1"/>
        <v>1.0007639721053951</v>
      </c>
      <c r="F28" s="15">
        <f t="shared" si="2"/>
        <v>1.0000147379661017</v>
      </c>
      <c r="G28" s="1">
        <f t="shared" si="11"/>
        <v>177.00260862000002</v>
      </c>
      <c r="H28" s="1">
        <f t="shared" si="3"/>
        <v>177.002</v>
      </c>
      <c r="I28" s="15">
        <f t="shared" si="4"/>
        <v>1.0000112994350283</v>
      </c>
      <c r="J28" s="16">
        <f t="shared" si="5"/>
        <v>177</v>
      </c>
      <c r="K28" s="15">
        <f t="shared" si="6"/>
        <v>1</v>
      </c>
      <c r="L28" s="1">
        <f t="shared" si="7"/>
        <v>177.0005</v>
      </c>
      <c r="M28" s="15">
        <f t="shared" si="8"/>
        <v>1.000002824858757</v>
      </c>
      <c r="N28" s="1">
        <f t="shared" si="9"/>
        <v>177.001</v>
      </c>
      <c r="O28" s="15">
        <f t="shared" si="10"/>
        <v>1.000005649717514</v>
      </c>
    </row>
    <row r="29" spans="1:15" ht="13.5" customHeight="1">
      <c r="A29" s="12">
        <v>101</v>
      </c>
      <c r="B29" s="12">
        <v>105</v>
      </c>
      <c r="C29" s="25">
        <v>178</v>
      </c>
      <c r="D29" s="2">
        <f t="shared" si="0"/>
        <v>178.10746812519116</v>
      </c>
      <c r="E29" s="15">
        <f t="shared" si="1"/>
        <v>1.0006037535123098</v>
      </c>
      <c r="F29" s="15">
        <f t="shared" si="2"/>
        <v>1.000023444547191</v>
      </c>
      <c r="G29" s="1">
        <f t="shared" si="11"/>
        <v>178.0041731294</v>
      </c>
      <c r="H29" s="1">
        <f t="shared" si="3"/>
        <v>178.004</v>
      </c>
      <c r="I29" s="15">
        <f t="shared" si="4"/>
        <v>1.0000224719101123</v>
      </c>
      <c r="J29" s="16">
        <f t="shared" si="5"/>
        <v>178</v>
      </c>
      <c r="K29" s="15">
        <f t="shared" si="6"/>
        <v>1</v>
      </c>
      <c r="L29" s="1">
        <f t="shared" si="7"/>
        <v>178.001</v>
      </c>
      <c r="M29" s="15">
        <f t="shared" si="8"/>
        <v>1.000005617977528</v>
      </c>
      <c r="N29" s="1">
        <f t="shared" si="9"/>
        <v>178.0025</v>
      </c>
      <c r="O29" s="15">
        <f t="shared" si="10"/>
        <v>1.0000140449438202</v>
      </c>
    </row>
    <row r="30" spans="1:15" ht="13.5" customHeight="1">
      <c r="A30" s="12">
        <v>108</v>
      </c>
      <c r="B30" s="12">
        <v>117</v>
      </c>
      <c r="C30" s="25">
        <v>179</v>
      </c>
      <c r="D30" s="2">
        <f t="shared" si="0"/>
        <v>179.0824202206257</v>
      </c>
      <c r="E30" s="15">
        <f t="shared" si="1"/>
        <v>1.00046044815992</v>
      </c>
      <c r="F30" s="15">
        <f t="shared" si="2"/>
        <v>1.0000189151379888</v>
      </c>
      <c r="G30" s="1">
        <f t="shared" si="11"/>
        <v>179.00338580969998</v>
      </c>
      <c r="H30" s="1">
        <f t="shared" si="3"/>
        <v>179.003</v>
      </c>
      <c r="I30" s="15">
        <f t="shared" si="4"/>
        <v>1.0000167597765361</v>
      </c>
      <c r="J30" s="16">
        <f t="shared" si="5"/>
        <v>179</v>
      </c>
      <c r="K30" s="15">
        <f t="shared" si="6"/>
        <v>1</v>
      </c>
      <c r="L30" s="1">
        <f t="shared" si="7"/>
        <v>179.00074999999998</v>
      </c>
      <c r="M30" s="15">
        <f t="shared" si="8"/>
        <v>1.0000041899441339</v>
      </c>
      <c r="N30" s="1">
        <f t="shared" si="9"/>
        <v>179.0015</v>
      </c>
      <c r="O30" s="15">
        <f t="shared" si="10"/>
        <v>1.0000083798882682</v>
      </c>
    </row>
    <row r="31" spans="1:15" ht="13.5" customHeight="1">
      <c r="A31" s="12">
        <v>116</v>
      </c>
      <c r="B31" s="12">
        <v>87</v>
      </c>
      <c r="C31" s="25">
        <v>180</v>
      </c>
      <c r="D31" s="2">
        <f t="shared" si="0"/>
        <v>180.05863725745104</v>
      </c>
      <c r="E31" s="15">
        <f t="shared" si="1"/>
        <v>1.0003257625413946</v>
      </c>
      <c r="F31" s="15">
        <f t="shared" si="2"/>
        <v>1.000011169</v>
      </c>
      <c r="G31" s="1">
        <f t="shared" si="11"/>
        <v>180.00201041999998</v>
      </c>
      <c r="H31" s="1">
        <f t="shared" si="3"/>
        <v>180.002</v>
      </c>
      <c r="I31" s="15">
        <f t="shared" si="4"/>
        <v>1.0000111111111112</v>
      </c>
      <c r="J31" s="16">
        <f t="shared" si="5"/>
        <v>180</v>
      </c>
      <c r="K31" s="15">
        <f t="shared" si="6"/>
        <v>1</v>
      </c>
      <c r="L31" s="1">
        <f t="shared" si="7"/>
        <v>180.0005</v>
      </c>
      <c r="M31" s="15">
        <f t="shared" si="8"/>
        <v>1.0000027777777778</v>
      </c>
      <c r="N31" s="1">
        <f t="shared" si="9"/>
        <v>180.0005</v>
      </c>
      <c r="O31" s="15">
        <f t="shared" si="10"/>
        <v>1.0000027777777778</v>
      </c>
    </row>
    <row r="32" spans="1:15" ht="13.5" customHeight="1">
      <c r="A32" s="12">
        <v>124</v>
      </c>
      <c r="B32" s="12">
        <v>71</v>
      </c>
      <c r="C32" s="25">
        <v>181</v>
      </c>
      <c r="D32" s="2">
        <f t="shared" si="0"/>
        <v>181.04025826488103</v>
      </c>
      <c r="E32" s="15">
        <f t="shared" si="1"/>
        <v>1.0002224213529338</v>
      </c>
      <c r="F32" s="15">
        <f t="shared" si="2"/>
        <v>1.000010759580663</v>
      </c>
      <c r="G32" s="1">
        <f t="shared" si="11"/>
        <v>181.00194748410001</v>
      </c>
      <c r="H32" s="1">
        <f t="shared" si="3"/>
        <v>181.001</v>
      </c>
      <c r="I32" s="15">
        <f t="shared" si="4"/>
        <v>1.0000055248618784</v>
      </c>
      <c r="J32" s="16">
        <f t="shared" si="5"/>
        <v>181</v>
      </c>
      <c r="K32" s="15">
        <f t="shared" si="6"/>
        <v>1</v>
      </c>
      <c r="L32" s="1">
        <f t="shared" si="7"/>
        <v>181.00025</v>
      </c>
      <c r="M32" s="15">
        <f t="shared" si="8"/>
        <v>1.0000013812154696</v>
      </c>
      <c r="N32" s="1">
        <f t="shared" si="9"/>
        <v>181</v>
      </c>
      <c r="O32" s="15">
        <f t="shared" si="10"/>
        <v>1</v>
      </c>
    </row>
    <row r="33" spans="1:15" ht="13.5" customHeight="1">
      <c r="A33" s="12">
        <v>132</v>
      </c>
      <c r="B33" s="12">
        <v>69</v>
      </c>
      <c r="C33" s="23">
        <v>182</v>
      </c>
      <c r="D33" s="2">
        <f t="shared" si="0"/>
        <v>182.02694652119942</v>
      </c>
      <c r="E33" s="15">
        <f t="shared" si="1"/>
        <v>1.000148057808788</v>
      </c>
      <c r="F33" s="15">
        <f t="shared" si="2"/>
        <v>1.0000214103648353</v>
      </c>
      <c r="G33" s="1">
        <f t="shared" si="11"/>
        <v>182.00389668640003</v>
      </c>
      <c r="H33" s="1">
        <f t="shared" si="3"/>
        <v>182.003</v>
      </c>
      <c r="I33" s="15">
        <f t="shared" si="4"/>
        <v>1.0000164835164835</v>
      </c>
      <c r="J33" s="16">
        <f t="shared" si="5"/>
        <v>182</v>
      </c>
      <c r="K33" s="15">
        <f t="shared" si="6"/>
        <v>1</v>
      </c>
      <c r="L33" s="1">
        <f t="shared" si="7"/>
        <v>182.00074999999998</v>
      </c>
      <c r="M33" s="15">
        <f t="shared" si="8"/>
        <v>1.0000041208791208</v>
      </c>
      <c r="N33" s="1">
        <f t="shared" si="9"/>
        <v>182.002</v>
      </c>
      <c r="O33" s="15">
        <f t="shared" si="10"/>
        <v>1.0000109890109892</v>
      </c>
    </row>
    <row r="34" spans="1:15" ht="13.5" customHeight="1">
      <c r="A34" s="26">
        <v>140</v>
      </c>
      <c r="B34" s="26">
        <v>78</v>
      </c>
      <c r="C34" s="26">
        <v>183</v>
      </c>
      <c r="D34" s="2">
        <f t="shared" si="0"/>
        <v>183.01187647421864</v>
      </c>
      <c r="E34" s="15">
        <f t="shared" si="1"/>
        <v>1.0000648987662222</v>
      </c>
      <c r="F34" s="15">
        <f t="shared" si="2"/>
        <v>1.0000000064322403</v>
      </c>
      <c r="G34" s="1">
        <f t="shared" si="11"/>
        <v>183.0000011771</v>
      </c>
      <c r="H34" s="1">
        <f t="shared" si="3"/>
        <v>183</v>
      </c>
      <c r="I34" s="15">
        <f t="shared" si="4"/>
        <v>1</v>
      </c>
      <c r="J34" s="16">
        <f t="shared" si="5"/>
        <v>183</v>
      </c>
      <c r="K34" s="15">
        <f t="shared" si="6"/>
        <v>1</v>
      </c>
      <c r="L34" s="1">
        <f t="shared" si="7"/>
        <v>183</v>
      </c>
      <c r="M34" s="15">
        <f t="shared" si="8"/>
        <v>1</v>
      </c>
      <c r="N34" s="1">
        <f t="shared" si="9"/>
        <v>182.9985</v>
      </c>
      <c r="O34" s="15">
        <f t="shared" si="10"/>
        <v>0.9999918032786885</v>
      </c>
    </row>
    <row r="35" spans="1:15" ht="13.5" customHeight="1">
      <c r="A35" s="12">
        <v>148</v>
      </c>
      <c r="B35" s="12">
        <v>104</v>
      </c>
      <c r="C35" s="23">
        <v>184</v>
      </c>
      <c r="D35" s="2">
        <f t="shared" si="0"/>
        <v>184.00799743228666</v>
      </c>
      <c r="E35" s="15">
        <f t="shared" si="1"/>
        <v>1.0000434643059057</v>
      </c>
      <c r="F35" s="15">
        <f t="shared" si="2"/>
        <v>1.0000184577228262</v>
      </c>
      <c r="G35" s="1">
        <f t="shared" si="11"/>
        <v>184.003396221</v>
      </c>
      <c r="H35" s="1">
        <f t="shared" si="3"/>
        <v>184.003</v>
      </c>
      <c r="I35" s="15">
        <f t="shared" si="4"/>
        <v>1.000016304347826</v>
      </c>
      <c r="J35" s="16">
        <f t="shared" si="5"/>
        <v>184</v>
      </c>
      <c r="K35" s="15">
        <f t="shared" si="6"/>
        <v>1</v>
      </c>
      <c r="L35" s="1">
        <f t="shared" si="7"/>
        <v>184.00074999999998</v>
      </c>
      <c r="M35" s="15">
        <f t="shared" si="8"/>
        <v>1.0000040760869564</v>
      </c>
      <c r="N35" s="1">
        <f t="shared" si="9"/>
        <v>184.0015</v>
      </c>
      <c r="O35" s="15">
        <f t="shared" si="10"/>
        <v>1.000008152173913</v>
      </c>
    </row>
    <row r="36" spans="1:15" ht="13.5" customHeight="1">
      <c r="A36" s="12">
        <v>157</v>
      </c>
      <c r="B36" s="12">
        <v>87</v>
      </c>
      <c r="C36" s="23">
        <v>185</v>
      </c>
      <c r="D36" s="2">
        <f t="shared" si="0"/>
        <v>185.00419710092234</v>
      </c>
      <c r="E36" s="15">
        <f t="shared" si="1"/>
        <v>1.0000226870320126</v>
      </c>
      <c r="F36" s="15">
        <f t="shared" si="2"/>
        <v>1.0000202937443243</v>
      </c>
      <c r="G36" s="1">
        <f t="shared" si="11"/>
        <v>185.0037543427</v>
      </c>
      <c r="H36" s="1">
        <f t="shared" si="3"/>
        <v>185.003</v>
      </c>
      <c r="I36" s="15">
        <f t="shared" si="4"/>
        <v>1.000016216216216</v>
      </c>
      <c r="J36" s="16">
        <f t="shared" si="5"/>
        <v>185</v>
      </c>
      <c r="K36" s="15">
        <f t="shared" si="6"/>
        <v>1</v>
      </c>
      <c r="L36" s="1">
        <f t="shared" si="7"/>
        <v>185.00074999999998</v>
      </c>
      <c r="M36" s="15">
        <f t="shared" si="8"/>
        <v>1.000004054054054</v>
      </c>
      <c r="N36" s="1">
        <f t="shared" si="9"/>
        <v>185.0015</v>
      </c>
      <c r="O36" s="15">
        <f t="shared" si="10"/>
        <v>1.000008108108108</v>
      </c>
    </row>
    <row r="37" spans="1:15" ht="13.5" customHeight="1" thickBot="1">
      <c r="A37" s="13">
        <v>166</v>
      </c>
      <c r="B37" s="13">
        <v>83</v>
      </c>
      <c r="C37" s="24">
        <v>186</v>
      </c>
      <c r="D37" s="2">
        <f t="shared" si="0"/>
        <v>186.00304484850207</v>
      </c>
      <c r="E37" s="15">
        <f t="shared" si="1"/>
        <v>1.000016370153237</v>
      </c>
      <c r="F37" s="15">
        <f t="shared" si="2"/>
        <v>1.0000202005930108</v>
      </c>
      <c r="G37" s="1">
        <f t="shared" si="11"/>
        <v>186.00375731030002</v>
      </c>
      <c r="H37" s="1">
        <f t="shared" si="3"/>
        <v>186.003</v>
      </c>
      <c r="I37" s="15">
        <f t="shared" si="4"/>
        <v>1.000016129032258</v>
      </c>
      <c r="J37" s="16">
        <f t="shared" si="5"/>
        <v>186</v>
      </c>
      <c r="K37" s="15">
        <f t="shared" si="6"/>
        <v>1</v>
      </c>
      <c r="L37" s="1">
        <f t="shared" si="7"/>
        <v>186.00074999999998</v>
      </c>
      <c r="M37" s="15">
        <f t="shared" si="8"/>
        <v>1.0000040322580643</v>
      </c>
      <c r="N37" s="1">
        <f t="shared" si="9"/>
        <v>186.0015</v>
      </c>
      <c r="O37" s="15">
        <f t="shared" si="10"/>
        <v>1.000008064516129</v>
      </c>
    </row>
    <row r="38" ht="13.5" customHeight="1" thickTop="1"/>
    <row r="39" spans="1:10" ht="13.5" customHeight="1">
      <c r="A39" s="18"/>
      <c r="B39" s="18"/>
      <c r="C39" s="47" t="s">
        <v>205</v>
      </c>
      <c r="D39" s="19"/>
      <c r="E39" s="20"/>
      <c r="F39" s="20"/>
      <c r="G39" s="18"/>
      <c r="H39" s="47" t="s">
        <v>198</v>
      </c>
      <c r="I39" s="18">
        <v>3</v>
      </c>
      <c r="J39" s="21"/>
    </row>
    <row r="40" spans="1:11" ht="13.5" customHeight="1">
      <c r="A40" s="18" t="s">
        <v>68</v>
      </c>
      <c r="B40" s="47">
        <v>9.9987</v>
      </c>
      <c r="C40" s="18">
        <v>9.997</v>
      </c>
      <c r="D40" s="19" t="s">
        <v>75</v>
      </c>
      <c r="E40" s="21"/>
      <c r="F40" s="21" t="s">
        <v>76</v>
      </c>
      <c r="G40" s="21"/>
      <c r="H40" s="47" t="s">
        <v>200</v>
      </c>
      <c r="I40" s="18">
        <v>3</v>
      </c>
      <c r="J40" s="48"/>
      <c r="K40" s="16"/>
    </row>
    <row r="41" spans="1:11" ht="13.5" customHeight="1">
      <c r="A41" s="18" t="s">
        <v>69</v>
      </c>
      <c r="B41" s="47">
        <v>0.1922</v>
      </c>
      <c r="C41" s="18">
        <v>0.192</v>
      </c>
      <c r="D41" s="19">
        <v>1</v>
      </c>
      <c r="E41" s="21"/>
      <c r="F41" s="21">
        <v>0</v>
      </c>
      <c r="G41" s="21"/>
      <c r="H41" s="47" t="s">
        <v>199</v>
      </c>
      <c r="I41" s="18">
        <v>10</v>
      </c>
      <c r="J41" s="48"/>
      <c r="K41" s="16"/>
    </row>
    <row r="42" spans="1:10" ht="13.5" customHeight="1">
      <c r="A42" s="18" t="s">
        <v>70</v>
      </c>
      <c r="B42" s="18">
        <v>1</v>
      </c>
      <c r="C42" s="18"/>
      <c r="D42" s="19"/>
      <c r="E42" s="21"/>
      <c r="F42" s="21"/>
      <c r="G42" s="21"/>
      <c r="H42" s="18"/>
      <c r="I42" s="18"/>
      <c r="J42" s="21"/>
    </row>
    <row r="43" spans="1:10" ht="13.5" customHeight="1">
      <c r="A43" s="18"/>
      <c r="B43" s="18"/>
      <c r="C43" s="18"/>
      <c r="D43" s="19" t="s">
        <v>73</v>
      </c>
      <c r="E43" s="21"/>
      <c r="F43" s="21" t="s">
        <v>77</v>
      </c>
      <c r="G43" s="21"/>
      <c r="H43" s="18" t="s">
        <v>80</v>
      </c>
      <c r="I43" s="18"/>
      <c r="J43" s="21"/>
    </row>
    <row r="44" spans="1:10" ht="13.5" customHeight="1">
      <c r="A44" s="18" t="s">
        <v>71</v>
      </c>
      <c r="B44" s="18">
        <v>40</v>
      </c>
      <c r="C44" s="18"/>
      <c r="D44" s="19">
        <v>0</v>
      </c>
      <c r="E44" s="21"/>
      <c r="F44" s="21">
        <v>1</v>
      </c>
      <c r="G44" s="21"/>
      <c r="H44" s="47">
        <f>7.15-J44/1000</f>
        <v>7.15</v>
      </c>
      <c r="I44" s="18"/>
      <c r="J44" s="21"/>
    </row>
    <row r="45" spans="1:10" ht="13.5" customHeight="1">
      <c r="A45" s="18" t="s">
        <v>72</v>
      </c>
      <c r="B45" s="18">
        <v>20</v>
      </c>
      <c r="C45" s="18"/>
      <c r="D45" s="19"/>
      <c r="E45" s="21"/>
      <c r="F45" s="21"/>
      <c r="G45" s="21"/>
      <c r="H45" s="18"/>
      <c r="I45" s="18"/>
      <c r="J45" s="21"/>
    </row>
    <row r="46" spans="1:10" ht="13.5" customHeight="1">
      <c r="A46" s="18"/>
      <c r="B46" s="18"/>
      <c r="C46" s="18"/>
      <c r="D46" s="22" t="s">
        <v>74</v>
      </c>
      <c r="E46" s="21"/>
      <c r="F46" s="21" t="s">
        <v>78</v>
      </c>
      <c r="G46" s="21"/>
      <c r="H46" s="47" t="s">
        <v>203</v>
      </c>
      <c r="I46" s="18"/>
      <c r="J46" s="21"/>
    </row>
    <row r="47" spans="1:10" ht="13.5" customHeight="1">
      <c r="A47" s="18" t="s">
        <v>79</v>
      </c>
      <c r="B47" s="18">
        <v>205</v>
      </c>
      <c r="C47" s="18"/>
      <c r="D47" s="22">
        <v>1</v>
      </c>
      <c r="E47" s="21"/>
      <c r="F47" s="21">
        <v>1</v>
      </c>
      <c r="G47" s="21"/>
      <c r="H47" s="18">
        <v>0.86</v>
      </c>
      <c r="I47" s="18"/>
      <c r="J47" s="21"/>
    </row>
    <row r="48" spans="1:10" ht="13.5" customHeight="1">
      <c r="A48" s="18"/>
      <c r="B48" s="18"/>
      <c r="C48" s="18"/>
      <c r="D48" s="22"/>
      <c r="E48" s="21"/>
      <c r="F48" s="21"/>
      <c r="G48" s="21"/>
      <c r="H48" s="18"/>
      <c r="I48" s="18"/>
      <c r="J48" s="21"/>
    </row>
    <row r="49" spans="1:10" ht="13.5" customHeight="1">
      <c r="A49" s="18"/>
      <c r="B49" s="18"/>
      <c r="C49" s="18"/>
      <c r="D49" s="22"/>
      <c r="E49" s="21"/>
      <c r="F49" s="21"/>
      <c r="G49" s="18"/>
      <c r="H49" s="18"/>
      <c r="I49" s="18"/>
      <c r="J49" s="21"/>
    </row>
    <row r="50" spans="1:10" ht="13.5" customHeight="1">
      <c r="A50" s="18"/>
      <c r="B50" s="18"/>
      <c r="C50" s="18"/>
      <c r="D50" s="22"/>
      <c r="E50" s="21"/>
      <c r="F50" s="21"/>
      <c r="G50" s="18"/>
      <c r="H50" s="18"/>
      <c r="I50" s="18"/>
      <c r="J50" s="21"/>
    </row>
    <row r="51" spans="4:6" ht="13.5" customHeight="1">
      <c r="D51" s="17"/>
      <c r="E51" s="16"/>
      <c r="F51" s="16"/>
    </row>
    <row r="52" spans="4:6" ht="13.5" customHeight="1">
      <c r="D52" s="17"/>
      <c r="E52" s="16"/>
      <c r="F52" s="16"/>
    </row>
    <row r="53" spans="4:6" ht="13.5" customHeight="1">
      <c r="D53" s="17"/>
      <c r="E53" s="16"/>
      <c r="F53" s="16"/>
    </row>
    <row r="54" spans="4:6" ht="13.5" customHeight="1">
      <c r="D54" s="17"/>
      <c r="E54" s="16"/>
      <c r="F54" s="16"/>
    </row>
    <row r="55" spans="4:6" ht="13.5" customHeight="1">
      <c r="D55" s="17"/>
      <c r="E55" s="16"/>
      <c r="F55" s="16"/>
    </row>
    <row r="56" spans="4:6" ht="13.5" customHeight="1">
      <c r="D56" s="17"/>
      <c r="E56" s="16"/>
      <c r="F56" s="16"/>
    </row>
    <row r="57" spans="4:6" ht="13.5" customHeight="1">
      <c r="D57" s="17"/>
      <c r="E57" s="16"/>
      <c r="F57" s="16"/>
    </row>
    <row r="58" spans="4:6" ht="13.5" customHeight="1">
      <c r="D58" s="17"/>
      <c r="E58" s="16"/>
      <c r="F58" s="16"/>
    </row>
    <row r="59" spans="4:6" ht="13.5" customHeight="1">
      <c r="D59" s="17"/>
      <c r="E59" s="16"/>
      <c r="F59" s="16"/>
    </row>
    <row r="60" spans="4:6" ht="13.5" customHeight="1">
      <c r="D60" s="17"/>
      <c r="E60" s="16"/>
      <c r="F60" s="16"/>
    </row>
    <row r="61" spans="4:6" ht="13.5" customHeight="1">
      <c r="D61" s="17"/>
      <c r="E61" s="16"/>
      <c r="F61" s="16"/>
    </row>
    <row r="62" spans="4:6" ht="13.5" customHeight="1">
      <c r="D62" s="17"/>
      <c r="E62" s="16"/>
      <c r="F62" s="16"/>
    </row>
    <row r="63" spans="4:6" ht="13.5" customHeight="1">
      <c r="D63" s="17"/>
      <c r="E63" s="16"/>
      <c r="F63" s="16"/>
    </row>
    <row r="64" spans="4:6" ht="13.5" customHeight="1">
      <c r="D64" s="17"/>
      <c r="E64" s="16"/>
      <c r="F64" s="16"/>
    </row>
    <row r="65" spans="4:6" ht="13.5" customHeight="1">
      <c r="D65" s="17"/>
      <c r="E65" s="16"/>
      <c r="F65" s="16"/>
    </row>
    <row r="66" spans="4:6" ht="13.5" customHeight="1">
      <c r="D66" s="17"/>
      <c r="E66" s="16"/>
      <c r="F66" s="16"/>
    </row>
    <row r="67" spans="4:6" ht="13.5" customHeight="1">
      <c r="D67" s="17"/>
      <c r="E67" s="16"/>
      <c r="F67" s="16"/>
    </row>
    <row r="68" spans="4:6" ht="13.5" customHeight="1">
      <c r="D68" s="17"/>
      <c r="E68" s="16"/>
      <c r="F68" s="16"/>
    </row>
    <row r="69" spans="4:6" ht="13.5" customHeight="1">
      <c r="D69" s="17"/>
      <c r="E69" s="16"/>
      <c r="F69" s="16"/>
    </row>
    <row r="70" spans="4:6" ht="13.5" customHeight="1">
      <c r="D70" s="17"/>
      <c r="E70" s="16"/>
      <c r="F70" s="16"/>
    </row>
    <row r="71" spans="4:6" ht="13.5" customHeight="1">
      <c r="D71" s="17"/>
      <c r="E71" s="16"/>
      <c r="F71" s="16"/>
    </row>
    <row r="72" spans="4:6" ht="13.5" customHeight="1">
      <c r="D72" s="17"/>
      <c r="E72" s="16"/>
      <c r="F72" s="16"/>
    </row>
    <row r="73" spans="4:6" ht="13.5" customHeight="1">
      <c r="D73" s="17"/>
      <c r="E73" s="16"/>
      <c r="F73" s="16"/>
    </row>
    <row r="74" spans="4:6" ht="13.5" customHeight="1">
      <c r="D74" s="17"/>
      <c r="E74" s="16"/>
      <c r="F74" s="16"/>
    </row>
    <row r="75" spans="4:6" ht="13.5" customHeight="1">
      <c r="D75" s="17"/>
      <c r="E75" s="16"/>
      <c r="F75" s="16"/>
    </row>
    <row r="76" spans="4:6" ht="13.5" customHeight="1">
      <c r="D76" s="17"/>
      <c r="E76" s="16"/>
      <c r="F76" s="16"/>
    </row>
    <row r="77" spans="4:6" ht="13.5" customHeight="1">
      <c r="D77" s="17"/>
      <c r="E77" s="16"/>
      <c r="F77" s="16"/>
    </row>
    <row r="78" spans="4:6" ht="13.5" customHeight="1">
      <c r="D78" s="17"/>
      <c r="E78" s="16"/>
      <c r="F78" s="16"/>
    </row>
    <row r="79" spans="4:6" ht="13.5" customHeight="1">
      <c r="D79" s="17"/>
      <c r="E79" s="16"/>
      <c r="F79" s="16"/>
    </row>
    <row r="80" spans="4:6" ht="13.5" customHeight="1">
      <c r="D80" s="17"/>
      <c r="E80" s="16"/>
      <c r="F80" s="16"/>
    </row>
    <row r="81" spans="4:6" ht="13.5" customHeight="1">
      <c r="D81" s="17"/>
      <c r="E81" s="16"/>
      <c r="F81" s="16"/>
    </row>
    <row r="82" spans="4:6" ht="13.5" customHeight="1">
      <c r="D82" s="17"/>
      <c r="E82" s="16"/>
      <c r="F82" s="16"/>
    </row>
    <row r="83" spans="4:6" ht="13.5" customHeight="1">
      <c r="D83" s="17"/>
      <c r="E83" s="16"/>
      <c r="F83" s="16"/>
    </row>
    <row r="84" spans="4:6" ht="13.5" customHeight="1">
      <c r="D84" s="17"/>
      <c r="E84" s="16"/>
      <c r="F84" s="16"/>
    </row>
    <row r="85" spans="4:6" ht="13.5" customHeight="1">
      <c r="D85" s="17"/>
      <c r="E85" s="16"/>
      <c r="F85" s="16"/>
    </row>
    <row r="86" spans="4:6" ht="13.5" customHeight="1">
      <c r="D86" s="17"/>
      <c r="E86" s="16"/>
      <c r="F86" s="16"/>
    </row>
    <row r="87" spans="4:6" ht="13.5" customHeight="1">
      <c r="D87" s="17"/>
      <c r="E87" s="16"/>
      <c r="F87" s="16"/>
    </row>
    <row r="88" spans="4:6" ht="13.5" customHeight="1">
      <c r="D88" s="17"/>
      <c r="E88" s="16"/>
      <c r="F88" s="16"/>
    </row>
    <row r="89" spans="4:6" ht="13.5" customHeight="1">
      <c r="D89" s="17"/>
      <c r="E89" s="16"/>
      <c r="F89" s="16"/>
    </row>
    <row r="90" spans="4:6" ht="13.5" customHeight="1">
      <c r="D90" s="17"/>
      <c r="E90" s="16"/>
      <c r="F90" s="16"/>
    </row>
    <row r="91" spans="4:6" ht="13.5" customHeight="1">
      <c r="D91" s="17"/>
      <c r="E91" s="16"/>
      <c r="F91" s="16"/>
    </row>
    <row r="92" spans="4:6" ht="13.5" customHeight="1">
      <c r="D92" s="17"/>
      <c r="E92" s="16"/>
      <c r="F92" s="16"/>
    </row>
    <row r="93" spans="4:6" ht="13.5" customHeight="1">
      <c r="D93" s="17"/>
      <c r="E93" s="16"/>
      <c r="F93" s="16"/>
    </row>
    <row r="94" spans="4:6" ht="13.5" customHeight="1">
      <c r="D94" s="17"/>
      <c r="E94" s="16"/>
      <c r="F94" s="16"/>
    </row>
    <row r="95" spans="4:6" ht="13.5" customHeight="1">
      <c r="D95" s="17"/>
      <c r="E95" s="16"/>
      <c r="F95" s="16"/>
    </row>
    <row r="96" spans="4:6" ht="13.5" customHeight="1">
      <c r="D96" s="17"/>
      <c r="E96" s="16"/>
      <c r="F96" s="16"/>
    </row>
    <row r="97" spans="4:6" ht="13.5" customHeight="1">
      <c r="D97" s="17"/>
      <c r="E97" s="16"/>
      <c r="F97" s="16"/>
    </row>
    <row r="98" spans="4:6" ht="13.5" customHeight="1">
      <c r="D98" s="17"/>
      <c r="E98" s="16"/>
      <c r="F98" s="16"/>
    </row>
    <row r="99" spans="4:6" ht="13.5" customHeight="1">
      <c r="D99" s="17"/>
      <c r="E99" s="16"/>
      <c r="F99" s="16"/>
    </row>
    <row r="100" spans="4:6" ht="13.5" customHeight="1">
      <c r="D100" s="17"/>
      <c r="E100" s="16"/>
      <c r="F100" s="16"/>
    </row>
    <row r="101" spans="4:6" ht="13.5" customHeight="1">
      <c r="D101" s="17"/>
      <c r="E101" s="16"/>
      <c r="F101" s="16"/>
    </row>
    <row r="102" spans="4:6" ht="13.5" customHeight="1">
      <c r="D102" s="17"/>
      <c r="E102" s="16"/>
      <c r="F102" s="16"/>
    </row>
    <row r="103" spans="4:6" ht="13.5" customHeight="1">
      <c r="D103" s="17"/>
      <c r="E103" s="16"/>
      <c r="F103" s="16"/>
    </row>
    <row r="104" spans="4:6" ht="13.5" customHeight="1">
      <c r="D104" s="17"/>
      <c r="E104" s="16"/>
      <c r="F104" s="16"/>
    </row>
    <row r="105" spans="4:6" ht="13.5" customHeight="1">
      <c r="D105" s="17"/>
      <c r="E105" s="16"/>
      <c r="F105" s="16"/>
    </row>
    <row r="106" spans="4:6" ht="13.5" customHeight="1">
      <c r="D106" s="17"/>
      <c r="E106" s="16"/>
      <c r="F106" s="16"/>
    </row>
    <row r="107" spans="4:6" ht="13.5" customHeight="1">
      <c r="D107" s="17"/>
      <c r="E107" s="16"/>
      <c r="F107" s="16"/>
    </row>
    <row r="108" spans="4:6" ht="13.5" customHeight="1">
      <c r="D108" s="17"/>
      <c r="E108" s="16"/>
      <c r="F108" s="16"/>
    </row>
    <row r="109" spans="4:6" ht="13.5" customHeight="1">
      <c r="D109" s="17"/>
      <c r="E109" s="16"/>
      <c r="F109" s="16"/>
    </row>
    <row r="110" spans="4:6" ht="13.5" customHeight="1">
      <c r="D110" s="17"/>
      <c r="E110" s="16"/>
      <c r="F110" s="16"/>
    </row>
    <row r="111" spans="4:6" ht="13.5" customHeight="1">
      <c r="D111" s="17"/>
      <c r="E111" s="16"/>
      <c r="F111" s="16"/>
    </row>
    <row r="112" spans="4:6" ht="13.5" customHeight="1">
      <c r="D112" s="17"/>
      <c r="E112" s="16"/>
      <c r="F112" s="16"/>
    </row>
    <row r="113" spans="4:6" ht="13.5" customHeight="1">
      <c r="D113" s="17"/>
      <c r="E113" s="16"/>
      <c r="F113" s="16"/>
    </row>
    <row r="114" spans="4:6" ht="13.5" customHeight="1">
      <c r="D114" s="17"/>
      <c r="E114" s="16"/>
      <c r="F114" s="16"/>
    </row>
    <row r="115" spans="4:6" ht="13.5" customHeight="1">
      <c r="D115" s="17"/>
      <c r="E115" s="16"/>
      <c r="F115" s="16"/>
    </row>
    <row r="116" spans="4:6" ht="13.5" customHeight="1">
      <c r="D116" s="17"/>
      <c r="E116" s="16"/>
      <c r="F116" s="16"/>
    </row>
    <row r="117" spans="4:6" ht="13.5" customHeight="1">
      <c r="D117" s="17"/>
      <c r="E117" s="16"/>
      <c r="F117" s="16"/>
    </row>
    <row r="118" spans="4:6" ht="13.5" customHeight="1">
      <c r="D118" s="17"/>
      <c r="E118" s="16"/>
      <c r="F118" s="16"/>
    </row>
    <row r="119" spans="4:6" ht="13.5" customHeight="1">
      <c r="D119" s="17"/>
      <c r="E119" s="16"/>
      <c r="F119" s="16"/>
    </row>
    <row r="120" spans="4:6" ht="13.5" customHeight="1">
      <c r="D120" s="17"/>
      <c r="E120" s="16"/>
      <c r="F120" s="16"/>
    </row>
    <row r="121" spans="4:6" ht="13.5" customHeight="1">
      <c r="D121" s="17"/>
      <c r="E121" s="16"/>
      <c r="F121" s="16"/>
    </row>
    <row r="122" spans="4:6" ht="13.5" customHeight="1">
      <c r="D122" s="17"/>
      <c r="E122" s="16"/>
      <c r="F122" s="16"/>
    </row>
    <row r="123" spans="4:6" ht="13.5" customHeight="1">
      <c r="D123" s="17"/>
      <c r="E123" s="16"/>
      <c r="F123" s="16"/>
    </row>
    <row r="124" spans="4:6" ht="13.5" customHeight="1">
      <c r="D124" s="17"/>
      <c r="E124" s="16"/>
      <c r="F124" s="16"/>
    </row>
    <row r="125" spans="4:6" ht="13.5" customHeight="1">
      <c r="D125" s="17"/>
      <c r="E125" s="16"/>
      <c r="F125" s="16"/>
    </row>
    <row r="126" spans="4:6" ht="13.5" customHeight="1">
      <c r="D126" s="17"/>
      <c r="E126" s="16"/>
      <c r="F126" s="16"/>
    </row>
    <row r="127" spans="4:6" ht="13.5" customHeight="1">
      <c r="D127" s="17"/>
      <c r="E127" s="16"/>
      <c r="F127" s="16"/>
    </row>
    <row r="128" spans="4:6" ht="13.5" customHeight="1">
      <c r="D128" s="17"/>
      <c r="E128" s="16"/>
      <c r="F128" s="16"/>
    </row>
    <row r="129" spans="4:6" ht="13.5" customHeight="1">
      <c r="D129" s="17"/>
      <c r="E129" s="16"/>
      <c r="F129" s="16"/>
    </row>
    <row r="130" spans="4:6" ht="13.5" customHeight="1">
      <c r="D130" s="17"/>
      <c r="E130" s="16"/>
      <c r="F130" s="16"/>
    </row>
    <row r="131" spans="4:6" ht="13.5" customHeight="1">
      <c r="D131" s="17"/>
      <c r="E131" s="16"/>
      <c r="F131" s="16"/>
    </row>
    <row r="132" spans="4:6" ht="13.5" customHeight="1">
      <c r="D132" s="17"/>
      <c r="E132" s="16"/>
      <c r="F132" s="16"/>
    </row>
    <row r="133" spans="4:6" ht="13.5" customHeight="1">
      <c r="D133" s="17"/>
      <c r="E133" s="16"/>
      <c r="F133" s="16"/>
    </row>
    <row r="134" spans="4:6" ht="13.5" customHeight="1">
      <c r="D134" s="17"/>
      <c r="E134" s="16"/>
      <c r="F134" s="16"/>
    </row>
    <row r="135" spans="4:6" ht="13.5" customHeight="1">
      <c r="D135" s="17"/>
      <c r="E135" s="16"/>
      <c r="F135" s="16"/>
    </row>
    <row r="136" spans="4:6" ht="13.5" customHeight="1">
      <c r="D136" s="17"/>
      <c r="E136" s="16"/>
      <c r="F136" s="16"/>
    </row>
    <row r="137" spans="4:6" ht="13.5" customHeight="1">
      <c r="D137" s="17"/>
      <c r="E137" s="16"/>
      <c r="F137" s="16"/>
    </row>
    <row r="138" spans="4:6" ht="13.5" customHeight="1">
      <c r="D138" s="17"/>
      <c r="E138" s="16"/>
      <c r="F138" s="16"/>
    </row>
    <row r="139" spans="4:6" ht="13.5" customHeight="1">
      <c r="D139" s="17"/>
      <c r="E139" s="16"/>
      <c r="F139" s="16"/>
    </row>
    <row r="140" spans="4:6" ht="13.5" customHeight="1">
      <c r="D140" s="17"/>
      <c r="E140" s="16"/>
      <c r="F140" s="16"/>
    </row>
    <row r="141" spans="4:6" ht="13.5" customHeight="1">
      <c r="D141" s="17"/>
      <c r="E141" s="16"/>
      <c r="F141" s="16"/>
    </row>
    <row r="142" spans="4:6" ht="13.5" customHeight="1">
      <c r="D142" s="17"/>
      <c r="E142" s="16"/>
      <c r="F142" s="16"/>
    </row>
    <row r="143" spans="4:6" ht="13.5" customHeight="1">
      <c r="D143" s="17"/>
      <c r="E143" s="16"/>
      <c r="F143" s="16"/>
    </row>
    <row r="144" spans="4:6" ht="13.5" customHeight="1">
      <c r="D144" s="17"/>
      <c r="E144" s="16"/>
      <c r="F144" s="16"/>
    </row>
    <row r="145" spans="4:6" ht="13.5" customHeight="1">
      <c r="D145" s="17"/>
      <c r="E145" s="16"/>
      <c r="F145" s="16"/>
    </row>
    <row r="146" spans="4:6" ht="13.5" customHeight="1">
      <c r="D146" s="17"/>
      <c r="E146" s="16"/>
      <c r="F146" s="16"/>
    </row>
    <row r="147" spans="4:6" ht="13.5" customHeight="1">
      <c r="D147" s="17"/>
      <c r="E147" s="16"/>
      <c r="F147" s="16"/>
    </row>
    <row r="148" spans="4:6" ht="13.5" customHeight="1">
      <c r="D148" s="17"/>
      <c r="E148" s="16"/>
      <c r="F148" s="16"/>
    </row>
    <row r="149" spans="4:6" ht="13.5" customHeight="1">
      <c r="D149" s="17"/>
      <c r="E149" s="16"/>
      <c r="F149" s="16"/>
    </row>
    <row r="150" spans="4:6" ht="13.5" customHeight="1">
      <c r="D150" s="17"/>
      <c r="E150" s="16"/>
      <c r="F150" s="16"/>
    </row>
  </sheetData>
  <sheetProtection/>
  <mergeCells count="6">
    <mergeCell ref="L1:M1"/>
    <mergeCell ref="N1:O1"/>
    <mergeCell ref="H1:I1"/>
    <mergeCell ref="F1:G1"/>
    <mergeCell ref="D1:E1"/>
    <mergeCell ref="J1:K1"/>
  </mergeCells>
  <printOptions/>
  <pageMargins left="0.75" right="0.75" top="1" bottom="1" header="0.492125985" footer="0.492125985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"/>
  <sheetViews>
    <sheetView zoomScale="80" zoomScaleNormal="80" zoomScalePageLayoutView="0" workbookViewId="0" topLeftCell="A1">
      <selection activeCell="A1" sqref="A1:Y1"/>
    </sheetView>
  </sheetViews>
  <sheetFormatPr defaultColWidth="9.140625" defaultRowHeight="12.75"/>
  <sheetData>
    <row r="1" spans="1:25" ht="12.75">
      <c r="A1" s="76" t="s">
        <v>170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</row>
  </sheetData>
  <sheetProtection/>
  <mergeCells count="1">
    <mergeCell ref="A1:Y1"/>
  </mergeCells>
  <printOptions/>
  <pageMargins left="0.75" right="0.75" top="1" bottom="1" header="0.492125985" footer="0.49212598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52"/>
  <sheetViews>
    <sheetView zoomScalePageLayoutView="0" workbookViewId="0" topLeftCell="A1">
      <selection activeCell="A113" sqref="A113"/>
    </sheetView>
  </sheetViews>
  <sheetFormatPr defaultColWidth="9.140625" defaultRowHeight="12.75"/>
  <cols>
    <col min="1" max="1" width="13.57421875" style="38" customWidth="1"/>
    <col min="2" max="26" width="7.7109375" style="1" customWidth="1"/>
    <col min="27" max="16384" width="9.140625" style="1" customWidth="1"/>
  </cols>
  <sheetData>
    <row r="1" spans="1:26" ht="12.75">
      <c r="A1" s="78" t="s">
        <v>204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</row>
    <row r="2" spans="1:26" s="37" customFormat="1" ht="20.25" customHeight="1">
      <c r="A2" s="36" t="s">
        <v>157</v>
      </c>
      <c r="B2" s="36" t="s">
        <v>158</v>
      </c>
      <c r="C2" s="36" t="s">
        <v>0</v>
      </c>
      <c r="D2" s="36" t="s">
        <v>40</v>
      </c>
      <c r="E2" s="36" t="s">
        <v>159</v>
      </c>
      <c r="F2" s="36" t="s">
        <v>160</v>
      </c>
      <c r="G2" s="36" t="s">
        <v>161</v>
      </c>
      <c r="H2" s="36" t="s">
        <v>41</v>
      </c>
      <c r="I2" s="36" t="s">
        <v>162</v>
      </c>
      <c r="J2" s="36" t="s">
        <v>13</v>
      </c>
      <c r="K2" s="36" t="s">
        <v>163</v>
      </c>
      <c r="L2" s="36" t="s">
        <v>164</v>
      </c>
      <c r="M2" s="36" t="s">
        <v>6</v>
      </c>
      <c r="N2" s="36" t="s">
        <v>169</v>
      </c>
      <c r="O2" s="39" t="s">
        <v>165</v>
      </c>
      <c r="P2" s="36" t="s">
        <v>166</v>
      </c>
      <c r="Q2" s="36" t="s">
        <v>5</v>
      </c>
      <c r="R2" s="36" t="s">
        <v>17</v>
      </c>
      <c r="S2" s="36" t="s">
        <v>167</v>
      </c>
      <c r="T2" s="36" t="s">
        <v>8</v>
      </c>
      <c r="U2" s="36" t="s">
        <v>9</v>
      </c>
      <c r="V2" s="36" t="s">
        <v>20</v>
      </c>
      <c r="W2" s="36" t="s">
        <v>21</v>
      </c>
      <c r="X2" s="36" t="s">
        <v>7</v>
      </c>
      <c r="Y2" s="36" t="s">
        <v>168</v>
      </c>
      <c r="Z2" s="36" t="s">
        <v>22</v>
      </c>
    </row>
    <row r="3" spans="1:26" ht="12.75">
      <c r="A3" s="38" t="s">
        <v>116</v>
      </c>
      <c r="B3" s="1">
        <v>40</v>
      </c>
      <c r="C3" s="1">
        <v>55</v>
      </c>
      <c r="D3" s="1">
        <v>57</v>
      </c>
      <c r="E3" s="1">
        <v>200</v>
      </c>
      <c r="F3" s="1">
        <v>200</v>
      </c>
      <c r="G3" s="1">
        <v>200</v>
      </c>
      <c r="H3" s="1">
        <v>50</v>
      </c>
      <c r="I3" s="1">
        <v>200</v>
      </c>
      <c r="J3" s="1">
        <v>50</v>
      </c>
      <c r="K3" s="1">
        <v>55</v>
      </c>
      <c r="L3" s="1">
        <v>65</v>
      </c>
      <c r="M3" s="1">
        <v>200</v>
      </c>
      <c r="N3" s="1">
        <v>200</v>
      </c>
      <c r="O3" s="1">
        <v>200</v>
      </c>
      <c r="P3" s="1">
        <v>200</v>
      </c>
      <c r="Q3" s="1">
        <v>200</v>
      </c>
      <c r="R3" s="1">
        <v>200</v>
      </c>
      <c r="S3" s="1">
        <v>200</v>
      </c>
      <c r="T3" s="1">
        <v>200</v>
      </c>
      <c r="U3" s="1">
        <v>200</v>
      </c>
      <c r="V3" s="1">
        <v>200</v>
      </c>
      <c r="W3" s="1">
        <v>200</v>
      </c>
      <c r="X3" s="1">
        <v>200</v>
      </c>
      <c r="Y3" s="1">
        <v>65</v>
      </c>
      <c r="Z3" s="1">
        <v>-10</v>
      </c>
    </row>
    <row r="4" spans="1:26" ht="12.75">
      <c r="A4" s="38" t="s">
        <v>117</v>
      </c>
      <c r="B4" s="1">
        <v>40</v>
      </c>
      <c r="C4" s="1">
        <v>47</v>
      </c>
      <c r="D4" s="1">
        <v>47</v>
      </c>
      <c r="E4" s="1">
        <v>54</v>
      </c>
      <c r="F4" s="1">
        <v>57</v>
      </c>
      <c r="G4" s="1">
        <v>65</v>
      </c>
      <c r="H4" s="1">
        <v>55</v>
      </c>
      <c r="I4" s="1">
        <v>60</v>
      </c>
      <c r="J4" s="1">
        <v>50</v>
      </c>
      <c r="K4" s="1">
        <v>55</v>
      </c>
      <c r="L4" s="1">
        <v>200</v>
      </c>
      <c r="M4" s="1">
        <v>200</v>
      </c>
      <c r="N4" s="1">
        <v>200</v>
      </c>
      <c r="O4" s="1">
        <v>200</v>
      </c>
      <c r="P4" s="1">
        <v>200</v>
      </c>
      <c r="Q4" s="1">
        <v>200</v>
      </c>
      <c r="R4" s="1">
        <v>200</v>
      </c>
      <c r="S4" s="1">
        <v>200</v>
      </c>
      <c r="T4" s="1">
        <v>200</v>
      </c>
      <c r="U4" s="1">
        <v>200</v>
      </c>
      <c r="V4" s="1">
        <v>200</v>
      </c>
      <c r="W4" s="1">
        <v>200</v>
      </c>
      <c r="X4" s="1">
        <v>200</v>
      </c>
      <c r="Y4" s="1">
        <v>200</v>
      </c>
      <c r="Z4" s="1">
        <v>-5</v>
      </c>
    </row>
    <row r="5" spans="1:26" ht="12.75">
      <c r="A5" s="38" t="s">
        <v>118</v>
      </c>
      <c r="B5" s="1">
        <v>50</v>
      </c>
      <c r="C5" s="1">
        <v>50</v>
      </c>
      <c r="D5" s="1">
        <v>200</v>
      </c>
      <c r="E5" s="1">
        <v>200</v>
      </c>
      <c r="F5" s="1">
        <v>200</v>
      </c>
      <c r="G5" s="1">
        <v>200</v>
      </c>
      <c r="H5" s="1">
        <v>200</v>
      </c>
      <c r="I5" s="1">
        <v>200</v>
      </c>
      <c r="J5" s="1">
        <v>200</v>
      </c>
      <c r="K5" s="1">
        <v>200</v>
      </c>
      <c r="L5" s="1">
        <v>55</v>
      </c>
      <c r="M5" s="1">
        <v>200</v>
      </c>
      <c r="N5" s="1">
        <v>200</v>
      </c>
      <c r="O5" s="1">
        <v>200</v>
      </c>
      <c r="P5" s="1">
        <v>200</v>
      </c>
      <c r="Q5" s="1">
        <v>200</v>
      </c>
      <c r="R5" s="1">
        <v>200</v>
      </c>
      <c r="S5" s="1">
        <v>200</v>
      </c>
      <c r="T5" s="1">
        <v>200</v>
      </c>
      <c r="U5" s="1">
        <v>200</v>
      </c>
      <c r="V5" s="1">
        <v>200</v>
      </c>
      <c r="W5" s="1">
        <v>200</v>
      </c>
      <c r="X5" s="1">
        <v>200</v>
      </c>
      <c r="Y5" s="1">
        <v>55</v>
      </c>
      <c r="Z5" s="1">
        <v>-10</v>
      </c>
    </row>
    <row r="6" spans="1:26" ht="12.75">
      <c r="A6" s="38" t="s">
        <v>119</v>
      </c>
      <c r="B6" s="1">
        <v>40</v>
      </c>
      <c r="C6" s="1">
        <v>55</v>
      </c>
      <c r="D6" s="1">
        <v>200</v>
      </c>
      <c r="E6" s="1">
        <v>200</v>
      </c>
      <c r="F6" s="1">
        <v>200</v>
      </c>
      <c r="G6" s="1">
        <v>200</v>
      </c>
      <c r="H6" s="1">
        <v>200</v>
      </c>
      <c r="I6" s="1">
        <v>200</v>
      </c>
      <c r="J6" s="1">
        <v>200</v>
      </c>
      <c r="K6" s="1">
        <v>200</v>
      </c>
      <c r="L6" s="1">
        <v>200</v>
      </c>
      <c r="M6" s="1">
        <v>50</v>
      </c>
      <c r="N6" s="1">
        <v>200</v>
      </c>
      <c r="O6" s="1">
        <v>200</v>
      </c>
      <c r="P6" s="1">
        <v>200</v>
      </c>
      <c r="Q6" s="1">
        <v>200</v>
      </c>
      <c r="R6" s="1">
        <v>200</v>
      </c>
      <c r="S6" s="1">
        <v>200</v>
      </c>
      <c r="T6" s="1">
        <v>200</v>
      </c>
      <c r="U6" s="1">
        <v>200</v>
      </c>
      <c r="V6" s="1">
        <v>200</v>
      </c>
      <c r="W6" s="1">
        <v>200</v>
      </c>
      <c r="X6" s="1">
        <v>200</v>
      </c>
      <c r="Y6" s="1">
        <v>200</v>
      </c>
      <c r="Z6" s="1">
        <v>-9</v>
      </c>
    </row>
    <row r="7" spans="1:26" ht="12.75">
      <c r="A7" s="38" t="s">
        <v>120</v>
      </c>
      <c r="B7" s="1">
        <v>40</v>
      </c>
      <c r="C7" s="1">
        <v>200</v>
      </c>
      <c r="D7" s="1">
        <v>200</v>
      </c>
      <c r="E7" s="1">
        <v>200</v>
      </c>
      <c r="F7" s="1">
        <v>200</v>
      </c>
      <c r="G7" s="1">
        <v>200</v>
      </c>
      <c r="H7" s="1">
        <v>200</v>
      </c>
      <c r="I7" s="1">
        <v>200</v>
      </c>
      <c r="J7" s="1">
        <v>45</v>
      </c>
      <c r="K7" s="1">
        <v>50</v>
      </c>
      <c r="L7" s="1">
        <v>60</v>
      </c>
      <c r="M7" s="1">
        <v>200</v>
      </c>
      <c r="N7" s="1">
        <v>200</v>
      </c>
      <c r="O7" s="1">
        <v>200</v>
      </c>
      <c r="P7" s="1">
        <v>200</v>
      </c>
      <c r="Q7" s="1">
        <v>200</v>
      </c>
      <c r="R7" s="1">
        <v>200</v>
      </c>
      <c r="S7" s="1">
        <v>200</v>
      </c>
      <c r="T7" s="1">
        <v>200</v>
      </c>
      <c r="U7" s="1">
        <v>200</v>
      </c>
      <c r="V7" s="1">
        <v>200</v>
      </c>
      <c r="W7" s="1">
        <v>200</v>
      </c>
      <c r="X7" s="1">
        <v>200</v>
      </c>
      <c r="Y7" s="1">
        <v>60</v>
      </c>
      <c r="Z7" s="1">
        <v>-7</v>
      </c>
    </row>
    <row r="8" spans="1:26" ht="12.75">
      <c r="A8" s="38" t="s">
        <v>121</v>
      </c>
      <c r="B8" s="1">
        <v>40</v>
      </c>
      <c r="C8" s="1">
        <v>52</v>
      </c>
      <c r="D8" s="1">
        <v>52</v>
      </c>
      <c r="E8" s="1">
        <v>200</v>
      </c>
      <c r="F8" s="1">
        <v>200</v>
      </c>
      <c r="G8" s="1">
        <v>200</v>
      </c>
      <c r="H8" s="1">
        <v>48</v>
      </c>
      <c r="I8" s="1">
        <v>55</v>
      </c>
      <c r="J8" s="1">
        <v>50</v>
      </c>
      <c r="K8" s="1">
        <v>55</v>
      </c>
      <c r="L8" s="1">
        <v>200</v>
      </c>
      <c r="M8" s="1">
        <v>200</v>
      </c>
      <c r="N8" s="1">
        <v>200</v>
      </c>
      <c r="O8" s="1">
        <v>200</v>
      </c>
      <c r="P8" s="1">
        <v>200</v>
      </c>
      <c r="Q8" s="1">
        <v>200</v>
      </c>
      <c r="R8" s="1">
        <v>200</v>
      </c>
      <c r="S8" s="1">
        <v>200</v>
      </c>
      <c r="T8" s="1">
        <v>200</v>
      </c>
      <c r="U8" s="1">
        <v>200</v>
      </c>
      <c r="V8" s="1">
        <v>200</v>
      </c>
      <c r="W8" s="1">
        <v>200</v>
      </c>
      <c r="X8" s="1">
        <v>200</v>
      </c>
      <c r="Y8" s="1">
        <v>200</v>
      </c>
      <c r="Z8" s="1">
        <v>-5</v>
      </c>
    </row>
    <row r="9" spans="1:26" ht="12.75">
      <c r="A9" s="38" t="s">
        <v>122</v>
      </c>
      <c r="B9" s="1">
        <v>40</v>
      </c>
      <c r="C9" s="1">
        <v>48</v>
      </c>
      <c r="D9" s="1">
        <v>50</v>
      </c>
      <c r="E9" s="1">
        <v>200</v>
      </c>
      <c r="F9" s="1">
        <v>200</v>
      </c>
      <c r="G9" s="1">
        <v>200</v>
      </c>
      <c r="H9" s="1">
        <v>60</v>
      </c>
      <c r="I9" s="1">
        <v>200</v>
      </c>
      <c r="J9" s="1">
        <v>200</v>
      </c>
      <c r="K9" s="1">
        <v>200</v>
      </c>
      <c r="L9" s="1">
        <v>200</v>
      </c>
      <c r="M9" s="1">
        <v>53</v>
      </c>
      <c r="N9" s="1">
        <v>200</v>
      </c>
      <c r="O9" s="1">
        <v>200</v>
      </c>
      <c r="P9" s="1">
        <v>200</v>
      </c>
      <c r="Q9" s="1">
        <v>200</v>
      </c>
      <c r="R9" s="1">
        <v>200</v>
      </c>
      <c r="S9" s="1">
        <v>200</v>
      </c>
      <c r="T9" s="1">
        <v>200</v>
      </c>
      <c r="U9" s="1">
        <v>200</v>
      </c>
      <c r="V9" s="1">
        <v>200</v>
      </c>
      <c r="W9" s="1">
        <v>200</v>
      </c>
      <c r="X9" s="1">
        <v>200</v>
      </c>
      <c r="Y9" s="1">
        <v>200</v>
      </c>
      <c r="Z9" s="1">
        <v>-6</v>
      </c>
    </row>
    <row r="10" spans="1:26" ht="12.75">
      <c r="A10" s="38" t="s">
        <v>123</v>
      </c>
      <c r="B10" s="1">
        <v>40</v>
      </c>
      <c r="C10" s="1">
        <v>49</v>
      </c>
      <c r="D10" s="1">
        <v>45</v>
      </c>
      <c r="E10" s="1">
        <v>52</v>
      </c>
      <c r="F10" s="1">
        <v>55</v>
      </c>
      <c r="G10" s="1">
        <v>60</v>
      </c>
      <c r="H10" s="1">
        <v>50</v>
      </c>
      <c r="I10" s="1">
        <v>55</v>
      </c>
      <c r="J10" s="1">
        <v>45</v>
      </c>
      <c r="K10" s="1">
        <v>50</v>
      </c>
      <c r="L10" s="1">
        <v>200</v>
      </c>
      <c r="M10" s="1">
        <v>200</v>
      </c>
      <c r="N10" s="1">
        <v>200</v>
      </c>
      <c r="O10" s="1">
        <v>200</v>
      </c>
      <c r="P10" s="1">
        <v>200</v>
      </c>
      <c r="Q10" s="1">
        <v>200</v>
      </c>
      <c r="R10" s="1">
        <v>200</v>
      </c>
      <c r="S10" s="1">
        <v>200</v>
      </c>
      <c r="T10" s="1">
        <v>200</v>
      </c>
      <c r="U10" s="1">
        <v>200</v>
      </c>
      <c r="V10" s="1">
        <v>200</v>
      </c>
      <c r="W10" s="1">
        <v>200</v>
      </c>
      <c r="X10" s="1">
        <v>200</v>
      </c>
      <c r="Y10" s="1">
        <v>200</v>
      </c>
      <c r="Z10" s="1">
        <v>-5</v>
      </c>
    </row>
    <row r="11" spans="1:26" ht="12.75">
      <c r="A11" s="38" t="s">
        <v>124</v>
      </c>
      <c r="B11" s="1">
        <v>40</v>
      </c>
      <c r="C11" s="1">
        <v>200</v>
      </c>
      <c r="D11" s="1">
        <v>200</v>
      </c>
      <c r="E11" s="1">
        <v>200</v>
      </c>
      <c r="F11" s="1">
        <v>200</v>
      </c>
      <c r="G11" s="1">
        <v>200</v>
      </c>
      <c r="H11" s="1">
        <v>200</v>
      </c>
      <c r="I11" s="1">
        <v>200</v>
      </c>
      <c r="J11" s="1">
        <v>43</v>
      </c>
      <c r="K11" s="1">
        <v>48</v>
      </c>
      <c r="L11" s="1">
        <v>60</v>
      </c>
      <c r="M11" s="1">
        <v>200</v>
      </c>
      <c r="N11" s="1">
        <v>60</v>
      </c>
      <c r="O11" s="1">
        <v>200</v>
      </c>
      <c r="P11" s="1">
        <v>200</v>
      </c>
      <c r="Q11" s="1">
        <v>44</v>
      </c>
      <c r="R11" s="1">
        <v>200</v>
      </c>
      <c r="S11" s="1">
        <v>200</v>
      </c>
      <c r="T11" s="1">
        <v>200</v>
      </c>
      <c r="U11" s="1">
        <v>200</v>
      </c>
      <c r="V11" s="1">
        <v>200</v>
      </c>
      <c r="W11" s="1">
        <v>200</v>
      </c>
      <c r="X11" s="1">
        <v>200</v>
      </c>
      <c r="Y11" s="1">
        <v>60</v>
      </c>
      <c r="Z11" s="1">
        <v>-5</v>
      </c>
    </row>
    <row r="12" spans="1:26" ht="12.75">
      <c r="A12" s="38" t="s">
        <v>125</v>
      </c>
      <c r="B12" s="1">
        <v>50</v>
      </c>
      <c r="C12" s="1">
        <v>54</v>
      </c>
      <c r="D12" s="1">
        <v>200</v>
      </c>
      <c r="E12" s="1">
        <v>200</v>
      </c>
      <c r="F12" s="1">
        <v>200</v>
      </c>
      <c r="G12" s="1">
        <v>200</v>
      </c>
      <c r="H12" s="1">
        <v>200</v>
      </c>
      <c r="I12" s="1">
        <v>200</v>
      </c>
      <c r="J12" s="1">
        <v>200</v>
      </c>
      <c r="K12" s="1">
        <v>200</v>
      </c>
      <c r="L12" s="1">
        <v>53</v>
      </c>
      <c r="M12" s="1">
        <v>200</v>
      </c>
      <c r="N12" s="1">
        <v>200</v>
      </c>
      <c r="O12" s="1">
        <v>200</v>
      </c>
      <c r="P12" s="1">
        <v>200</v>
      </c>
      <c r="Q12" s="1">
        <v>200</v>
      </c>
      <c r="R12" s="1">
        <v>200</v>
      </c>
      <c r="S12" s="1">
        <v>200</v>
      </c>
      <c r="T12" s="1">
        <v>200</v>
      </c>
      <c r="U12" s="1">
        <v>200</v>
      </c>
      <c r="V12" s="1">
        <v>200</v>
      </c>
      <c r="W12" s="1">
        <v>200</v>
      </c>
      <c r="X12" s="1">
        <v>200</v>
      </c>
      <c r="Y12" s="1">
        <v>53</v>
      </c>
      <c r="Z12" s="1">
        <v>-8</v>
      </c>
    </row>
    <row r="13" spans="1:26" ht="12.75">
      <c r="A13" s="38" t="s">
        <v>126</v>
      </c>
      <c r="B13" s="1">
        <v>40</v>
      </c>
      <c r="C13" s="1">
        <v>53</v>
      </c>
      <c r="D13" s="1">
        <v>200</v>
      </c>
      <c r="E13" s="1">
        <v>200</v>
      </c>
      <c r="F13" s="1">
        <v>200</v>
      </c>
      <c r="G13" s="1">
        <v>200</v>
      </c>
      <c r="H13" s="1">
        <v>200</v>
      </c>
      <c r="I13" s="1">
        <v>200</v>
      </c>
      <c r="J13" s="1">
        <v>200</v>
      </c>
      <c r="K13" s="1">
        <v>200</v>
      </c>
      <c r="L13" s="1">
        <v>200</v>
      </c>
      <c r="M13" s="1">
        <v>48</v>
      </c>
      <c r="N13" s="1">
        <v>200</v>
      </c>
      <c r="O13" s="1">
        <v>200</v>
      </c>
      <c r="P13" s="1">
        <v>200</v>
      </c>
      <c r="Q13" s="1">
        <v>200</v>
      </c>
      <c r="R13" s="1">
        <v>200</v>
      </c>
      <c r="S13" s="1">
        <v>200</v>
      </c>
      <c r="T13" s="1">
        <v>200</v>
      </c>
      <c r="U13" s="1">
        <v>200</v>
      </c>
      <c r="V13" s="1">
        <v>200</v>
      </c>
      <c r="W13" s="1">
        <v>200</v>
      </c>
      <c r="X13" s="1">
        <v>200</v>
      </c>
      <c r="Y13" s="1">
        <v>200</v>
      </c>
      <c r="Z13" s="1">
        <v>-9</v>
      </c>
    </row>
    <row r="14" spans="1:26" ht="12.75">
      <c r="A14" s="38" t="s">
        <v>127</v>
      </c>
      <c r="B14" s="1">
        <v>40</v>
      </c>
      <c r="C14" s="1">
        <v>50</v>
      </c>
      <c r="D14" s="1">
        <v>50</v>
      </c>
      <c r="E14" s="1">
        <v>200</v>
      </c>
      <c r="F14" s="1">
        <v>200</v>
      </c>
      <c r="G14" s="1">
        <v>200</v>
      </c>
      <c r="H14" s="1">
        <v>46</v>
      </c>
      <c r="I14" s="1">
        <v>53</v>
      </c>
      <c r="J14" s="1">
        <v>48</v>
      </c>
      <c r="K14" s="1">
        <v>53</v>
      </c>
      <c r="L14" s="1">
        <v>200</v>
      </c>
      <c r="M14" s="1">
        <v>200</v>
      </c>
      <c r="N14" s="1">
        <v>200</v>
      </c>
      <c r="O14" s="1">
        <v>200</v>
      </c>
      <c r="P14" s="1">
        <v>200</v>
      </c>
      <c r="Q14" s="1">
        <v>200</v>
      </c>
      <c r="R14" s="1">
        <v>200</v>
      </c>
      <c r="S14" s="1">
        <v>200</v>
      </c>
      <c r="T14" s="1">
        <v>200</v>
      </c>
      <c r="U14" s="1">
        <v>200</v>
      </c>
      <c r="V14" s="1">
        <v>200</v>
      </c>
      <c r="W14" s="1">
        <v>200</v>
      </c>
      <c r="X14" s="1">
        <v>200</v>
      </c>
      <c r="Y14" s="1">
        <v>200</v>
      </c>
      <c r="Z14" s="1">
        <v>-5</v>
      </c>
    </row>
    <row r="15" spans="1:26" ht="12.75">
      <c r="A15" s="38" t="s">
        <v>128</v>
      </c>
      <c r="B15" s="1">
        <v>40</v>
      </c>
      <c r="C15" s="1">
        <v>42</v>
      </c>
      <c r="D15" s="1">
        <v>50</v>
      </c>
      <c r="E15" s="1">
        <v>200</v>
      </c>
      <c r="F15" s="1">
        <v>200</v>
      </c>
      <c r="G15" s="1">
        <v>200</v>
      </c>
      <c r="H15" s="1">
        <v>51</v>
      </c>
      <c r="I15" s="1">
        <v>200</v>
      </c>
      <c r="J15" s="1">
        <v>200</v>
      </c>
      <c r="K15" s="1">
        <v>200</v>
      </c>
      <c r="L15" s="1">
        <v>200</v>
      </c>
      <c r="M15" s="1">
        <v>200</v>
      </c>
      <c r="N15" s="1">
        <v>200</v>
      </c>
      <c r="O15" s="1">
        <v>200</v>
      </c>
      <c r="P15" s="1">
        <v>200</v>
      </c>
      <c r="Q15" s="1">
        <v>200</v>
      </c>
      <c r="R15" s="1">
        <v>42</v>
      </c>
      <c r="S15" s="1">
        <v>200</v>
      </c>
      <c r="T15" s="1">
        <v>200</v>
      </c>
      <c r="U15" s="1">
        <v>200</v>
      </c>
      <c r="V15" s="1">
        <v>200</v>
      </c>
      <c r="W15" s="1">
        <v>200</v>
      </c>
      <c r="X15" s="1">
        <v>110</v>
      </c>
      <c r="Y15" s="1">
        <v>200</v>
      </c>
      <c r="Z15" s="1">
        <v>-6</v>
      </c>
    </row>
    <row r="16" spans="1:26" ht="12.75">
      <c r="A16" s="38" t="s">
        <v>129</v>
      </c>
      <c r="B16" s="1">
        <v>40</v>
      </c>
      <c r="C16" s="1">
        <v>48</v>
      </c>
      <c r="D16" s="1">
        <v>43</v>
      </c>
      <c r="E16" s="1">
        <v>55</v>
      </c>
      <c r="F16" s="1">
        <v>53</v>
      </c>
      <c r="G16" s="1">
        <v>52</v>
      </c>
      <c r="H16" s="1">
        <v>50</v>
      </c>
      <c r="I16" s="1">
        <v>55</v>
      </c>
      <c r="J16" s="1">
        <v>45</v>
      </c>
      <c r="K16" s="1">
        <v>50</v>
      </c>
      <c r="L16" s="1">
        <v>200</v>
      </c>
      <c r="M16" s="1">
        <v>200</v>
      </c>
      <c r="N16" s="1">
        <v>200</v>
      </c>
      <c r="O16" s="1">
        <v>200</v>
      </c>
      <c r="P16" s="1">
        <v>200</v>
      </c>
      <c r="Q16" s="1">
        <v>200</v>
      </c>
      <c r="R16" s="1">
        <v>200</v>
      </c>
      <c r="S16" s="1">
        <v>200</v>
      </c>
      <c r="T16" s="1">
        <v>200</v>
      </c>
      <c r="U16" s="1">
        <v>200</v>
      </c>
      <c r="V16" s="1">
        <v>200</v>
      </c>
      <c r="W16" s="1">
        <v>200</v>
      </c>
      <c r="X16" s="1">
        <v>200</v>
      </c>
      <c r="Y16" s="1">
        <v>200</v>
      </c>
      <c r="Z16" s="1">
        <v>-5</v>
      </c>
    </row>
    <row r="17" spans="1:26" ht="12.75">
      <c r="A17" s="38" t="s">
        <v>130</v>
      </c>
      <c r="B17" s="1">
        <v>40</v>
      </c>
      <c r="C17" s="1">
        <v>45</v>
      </c>
      <c r="D17" s="1">
        <v>50</v>
      </c>
      <c r="E17" s="1">
        <v>200</v>
      </c>
      <c r="F17" s="1">
        <v>200</v>
      </c>
      <c r="G17" s="1">
        <v>200</v>
      </c>
      <c r="H17" s="1">
        <v>200</v>
      </c>
      <c r="I17" s="1">
        <v>200</v>
      </c>
      <c r="J17" s="1">
        <v>200</v>
      </c>
      <c r="K17" s="1">
        <v>200</v>
      </c>
      <c r="L17" s="1">
        <v>200</v>
      </c>
      <c r="M17" s="1">
        <v>50</v>
      </c>
      <c r="N17" s="1">
        <v>200</v>
      </c>
      <c r="O17" s="1">
        <v>200</v>
      </c>
      <c r="P17" s="1">
        <v>200</v>
      </c>
      <c r="Q17" s="1">
        <v>200</v>
      </c>
      <c r="R17" s="1">
        <v>200</v>
      </c>
      <c r="S17" s="1">
        <v>200</v>
      </c>
      <c r="T17" s="1">
        <v>200</v>
      </c>
      <c r="U17" s="1">
        <v>200</v>
      </c>
      <c r="V17" s="1">
        <v>200</v>
      </c>
      <c r="W17" s="1">
        <v>200</v>
      </c>
      <c r="X17" s="1">
        <v>200</v>
      </c>
      <c r="Y17" s="1">
        <v>200</v>
      </c>
      <c r="Z17" s="1">
        <v>-5</v>
      </c>
    </row>
    <row r="18" spans="1:26" ht="12.75">
      <c r="A18" s="38" t="s">
        <v>131</v>
      </c>
      <c r="B18" s="1">
        <v>45</v>
      </c>
      <c r="C18" s="1">
        <v>53</v>
      </c>
      <c r="D18" s="1">
        <v>60</v>
      </c>
      <c r="E18" s="1">
        <v>200</v>
      </c>
      <c r="F18" s="1">
        <v>200</v>
      </c>
      <c r="G18" s="1">
        <v>200</v>
      </c>
      <c r="H18" s="1">
        <v>200</v>
      </c>
      <c r="I18" s="1">
        <v>200</v>
      </c>
      <c r="J18" s="1">
        <v>200</v>
      </c>
      <c r="K18" s="1">
        <v>200</v>
      </c>
      <c r="L18" s="1">
        <v>55</v>
      </c>
      <c r="M18" s="1">
        <v>200</v>
      </c>
      <c r="N18" s="1">
        <v>200</v>
      </c>
      <c r="O18" s="1">
        <v>200</v>
      </c>
      <c r="P18" s="1">
        <v>200</v>
      </c>
      <c r="Q18" s="1">
        <v>43</v>
      </c>
      <c r="R18" s="1">
        <v>200</v>
      </c>
      <c r="S18" s="1">
        <v>200</v>
      </c>
      <c r="T18" s="1">
        <v>200</v>
      </c>
      <c r="U18" s="1">
        <v>200</v>
      </c>
      <c r="V18" s="1">
        <v>200</v>
      </c>
      <c r="W18" s="1">
        <v>200</v>
      </c>
      <c r="X18" s="1">
        <v>200</v>
      </c>
      <c r="Y18" s="1">
        <v>55</v>
      </c>
      <c r="Z18" s="1">
        <v>-5</v>
      </c>
    </row>
    <row r="19" spans="1:26" ht="12.75">
      <c r="A19" s="38" t="s">
        <v>132</v>
      </c>
      <c r="B19" s="1">
        <v>40</v>
      </c>
      <c r="C19" s="1">
        <v>50</v>
      </c>
      <c r="D19" s="1">
        <v>45</v>
      </c>
      <c r="E19" s="1">
        <v>200</v>
      </c>
      <c r="F19" s="1">
        <v>200</v>
      </c>
      <c r="G19" s="1">
        <v>200</v>
      </c>
      <c r="H19" s="1">
        <v>45</v>
      </c>
      <c r="I19" s="1">
        <v>52</v>
      </c>
      <c r="J19" s="1">
        <v>45</v>
      </c>
      <c r="K19" s="1">
        <v>50</v>
      </c>
      <c r="L19" s="1">
        <v>200</v>
      </c>
      <c r="M19" s="1">
        <v>200</v>
      </c>
      <c r="N19" s="1">
        <v>200</v>
      </c>
      <c r="O19" s="1">
        <v>200</v>
      </c>
      <c r="P19" s="1">
        <v>200</v>
      </c>
      <c r="Q19" s="1">
        <v>200</v>
      </c>
      <c r="R19" s="1">
        <v>200</v>
      </c>
      <c r="S19" s="1">
        <v>200</v>
      </c>
      <c r="T19" s="1">
        <v>200</v>
      </c>
      <c r="U19" s="1">
        <v>200</v>
      </c>
      <c r="V19" s="1">
        <v>200</v>
      </c>
      <c r="W19" s="1">
        <v>200</v>
      </c>
      <c r="X19" s="1">
        <v>200</v>
      </c>
      <c r="Y19" s="1">
        <v>200</v>
      </c>
      <c r="Z19" s="1">
        <v>-4</v>
      </c>
    </row>
    <row r="20" spans="1:26" ht="12.75">
      <c r="A20" s="38" t="s">
        <v>133</v>
      </c>
      <c r="B20" s="1">
        <v>40</v>
      </c>
      <c r="C20" s="1">
        <v>200</v>
      </c>
      <c r="D20" s="1">
        <v>200</v>
      </c>
      <c r="E20" s="1">
        <v>200</v>
      </c>
      <c r="F20" s="1">
        <v>200</v>
      </c>
      <c r="G20" s="1">
        <v>200</v>
      </c>
      <c r="H20" s="1">
        <v>200</v>
      </c>
      <c r="I20" s="1">
        <v>200</v>
      </c>
      <c r="J20" s="1">
        <v>43</v>
      </c>
      <c r="K20" s="1">
        <v>48</v>
      </c>
      <c r="L20" s="1">
        <v>60</v>
      </c>
      <c r="M20" s="1">
        <v>200</v>
      </c>
      <c r="N20" s="1">
        <v>40</v>
      </c>
      <c r="O20" s="1">
        <v>200</v>
      </c>
      <c r="P20" s="1">
        <v>200</v>
      </c>
      <c r="Q20" s="1">
        <v>200</v>
      </c>
      <c r="R20" s="1">
        <v>200</v>
      </c>
      <c r="S20" s="1">
        <v>200</v>
      </c>
      <c r="T20" s="1">
        <v>200</v>
      </c>
      <c r="U20" s="1">
        <v>200</v>
      </c>
      <c r="V20" s="1">
        <v>200</v>
      </c>
      <c r="W20" s="1">
        <v>200</v>
      </c>
      <c r="X20" s="1">
        <v>200</v>
      </c>
      <c r="Y20" s="1">
        <v>58</v>
      </c>
      <c r="Z20" s="1">
        <v>-5</v>
      </c>
    </row>
    <row r="21" spans="1:26" ht="12.75">
      <c r="A21" s="38" t="s">
        <v>134</v>
      </c>
      <c r="B21" s="1">
        <v>40</v>
      </c>
      <c r="C21" s="1">
        <v>53</v>
      </c>
      <c r="D21" s="1">
        <v>200</v>
      </c>
      <c r="E21" s="1">
        <v>200</v>
      </c>
      <c r="F21" s="1">
        <v>200</v>
      </c>
      <c r="G21" s="1">
        <v>200</v>
      </c>
      <c r="H21" s="1">
        <v>200</v>
      </c>
      <c r="I21" s="1">
        <v>200</v>
      </c>
      <c r="J21" s="1">
        <v>200</v>
      </c>
      <c r="K21" s="1">
        <v>200</v>
      </c>
      <c r="L21" s="1">
        <v>200</v>
      </c>
      <c r="M21" s="1">
        <v>48</v>
      </c>
      <c r="N21" s="1">
        <v>200</v>
      </c>
      <c r="O21" s="1">
        <v>45</v>
      </c>
      <c r="P21" s="1">
        <v>200</v>
      </c>
      <c r="Q21" s="1">
        <v>200</v>
      </c>
      <c r="R21" s="1">
        <v>200</v>
      </c>
      <c r="S21" s="1">
        <v>200</v>
      </c>
      <c r="T21" s="1">
        <v>200</v>
      </c>
      <c r="U21" s="1">
        <v>200</v>
      </c>
      <c r="V21" s="1">
        <v>200</v>
      </c>
      <c r="W21" s="1">
        <v>200</v>
      </c>
      <c r="X21" s="1">
        <v>200</v>
      </c>
      <c r="Y21" s="1">
        <v>200</v>
      </c>
      <c r="Z21" s="1">
        <v>-7</v>
      </c>
    </row>
    <row r="22" spans="1:26" ht="12.75">
      <c r="A22" s="38" t="s">
        <v>135</v>
      </c>
      <c r="B22" s="1">
        <v>40</v>
      </c>
      <c r="C22" s="1">
        <v>53</v>
      </c>
      <c r="D22" s="1">
        <v>200</v>
      </c>
      <c r="E22" s="1">
        <v>200</v>
      </c>
      <c r="F22" s="1">
        <v>200</v>
      </c>
      <c r="G22" s="1">
        <v>200</v>
      </c>
      <c r="H22" s="1">
        <v>200</v>
      </c>
      <c r="I22" s="1">
        <v>200</v>
      </c>
      <c r="J22" s="1">
        <v>200</v>
      </c>
      <c r="K22" s="1">
        <v>200</v>
      </c>
      <c r="L22" s="1">
        <v>200</v>
      </c>
      <c r="M22" s="1">
        <v>48</v>
      </c>
      <c r="N22" s="1">
        <v>200</v>
      </c>
      <c r="O22" s="1">
        <v>200</v>
      </c>
      <c r="P22" s="1">
        <v>45</v>
      </c>
      <c r="Q22" s="1">
        <v>200</v>
      </c>
      <c r="R22" s="1">
        <v>200</v>
      </c>
      <c r="S22" s="1">
        <v>200</v>
      </c>
      <c r="T22" s="1">
        <v>200</v>
      </c>
      <c r="U22" s="1">
        <v>200</v>
      </c>
      <c r="V22" s="1">
        <v>200</v>
      </c>
      <c r="W22" s="1">
        <v>200</v>
      </c>
      <c r="X22" s="1">
        <v>200</v>
      </c>
      <c r="Y22" s="1">
        <v>200</v>
      </c>
      <c r="Z22" s="1">
        <v>-7</v>
      </c>
    </row>
    <row r="24" spans="1:26" ht="12.75">
      <c r="A24" s="38" t="s">
        <v>136</v>
      </c>
      <c r="B24" s="1">
        <v>40</v>
      </c>
      <c r="C24" s="1">
        <v>50</v>
      </c>
      <c r="D24" s="1">
        <v>50</v>
      </c>
      <c r="E24" s="1">
        <v>50</v>
      </c>
      <c r="F24" s="1">
        <v>50</v>
      </c>
      <c r="G24" s="1">
        <v>50</v>
      </c>
      <c r="H24" s="1">
        <v>50</v>
      </c>
      <c r="I24" s="1">
        <v>50</v>
      </c>
      <c r="J24" s="1">
        <v>50</v>
      </c>
      <c r="K24" s="1">
        <v>50</v>
      </c>
      <c r="L24" s="1">
        <v>50</v>
      </c>
      <c r="M24" s="1">
        <v>50</v>
      </c>
      <c r="N24" s="1">
        <v>50</v>
      </c>
      <c r="O24" s="1">
        <v>50</v>
      </c>
      <c r="P24" s="1">
        <v>50</v>
      </c>
      <c r="Q24" s="1">
        <v>50</v>
      </c>
      <c r="R24" s="1">
        <v>50</v>
      </c>
      <c r="S24" s="1">
        <v>50</v>
      </c>
      <c r="T24" s="1">
        <v>50</v>
      </c>
      <c r="U24" s="1">
        <v>50</v>
      </c>
      <c r="V24" s="1">
        <v>50</v>
      </c>
      <c r="W24" s="1">
        <v>50</v>
      </c>
      <c r="X24" s="1">
        <v>50</v>
      </c>
      <c r="Y24" s="1">
        <v>50</v>
      </c>
      <c r="Z24" s="1">
        <v>-6</v>
      </c>
    </row>
    <row r="25" spans="1:26" ht="12.75">
      <c r="A25" s="38" t="s">
        <v>137</v>
      </c>
      <c r="B25" s="1">
        <v>40</v>
      </c>
      <c r="C25" s="1">
        <v>50</v>
      </c>
      <c r="D25" s="1">
        <v>50</v>
      </c>
      <c r="E25" s="1">
        <v>50</v>
      </c>
      <c r="F25" s="1">
        <v>50</v>
      </c>
      <c r="G25" s="1">
        <v>50</v>
      </c>
      <c r="H25" s="1">
        <v>50</v>
      </c>
      <c r="I25" s="1">
        <v>50</v>
      </c>
      <c r="J25" s="1">
        <v>50</v>
      </c>
      <c r="K25" s="1">
        <v>50</v>
      </c>
      <c r="L25" s="1">
        <v>50</v>
      </c>
      <c r="M25" s="1">
        <v>50</v>
      </c>
      <c r="N25" s="1">
        <v>50</v>
      </c>
      <c r="O25" s="1">
        <v>50</v>
      </c>
      <c r="P25" s="1">
        <v>50</v>
      </c>
      <c r="Q25" s="1">
        <v>50</v>
      </c>
      <c r="R25" s="1">
        <v>50</v>
      </c>
      <c r="S25" s="1">
        <v>50</v>
      </c>
      <c r="T25" s="1">
        <v>50</v>
      </c>
      <c r="U25" s="1">
        <v>50</v>
      </c>
      <c r="V25" s="1">
        <v>50</v>
      </c>
      <c r="W25" s="1">
        <v>50</v>
      </c>
      <c r="X25" s="1">
        <v>50</v>
      </c>
      <c r="Y25" s="1">
        <v>50</v>
      </c>
      <c r="Z25" s="1">
        <v>-6</v>
      </c>
    </row>
    <row r="26" spans="1:26" ht="12.75">
      <c r="A26" s="38" t="s">
        <v>138</v>
      </c>
      <c r="B26" s="1">
        <v>50</v>
      </c>
      <c r="C26" s="1">
        <v>50</v>
      </c>
      <c r="D26" s="1">
        <v>200</v>
      </c>
      <c r="E26" s="1">
        <v>200</v>
      </c>
      <c r="F26" s="1">
        <v>200</v>
      </c>
      <c r="G26" s="1">
        <v>200</v>
      </c>
      <c r="H26" s="1">
        <v>200</v>
      </c>
      <c r="I26" s="1">
        <v>200</v>
      </c>
      <c r="J26" s="1">
        <v>200</v>
      </c>
      <c r="K26" s="1">
        <v>200</v>
      </c>
      <c r="L26" s="1">
        <v>53</v>
      </c>
      <c r="M26" s="1">
        <v>200</v>
      </c>
      <c r="N26" s="1">
        <v>200</v>
      </c>
      <c r="O26" s="1">
        <v>200</v>
      </c>
      <c r="P26" s="1">
        <v>200</v>
      </c>
      <c r="Q26" s="1">
        <v>200</v>
      </c>
      <c r="R26" s="1">
        <v>200</v>
      </c>
      <c r="S26" s="1">
        <v>200</v>
      </c>
      <c r="T26" s="1">
        <v>200</v>
      </c>
      <c r="U26" s="1">
        <v>200</v>
      </c>
      <c r="V26" s="1">
        <v>200</v>
      </c>
      <c r="W26" s="1">
        <v>200</v>
      </c>
      <c r="X26" s="1">
        <v>200</v>
      </c>
      <c r="Y26" s="1">
        <v>55</v>
      </c>
      <c r="Z26" s="1">
        <v>-8</v>
      </c>
    </row>
    <row r="28" spans="1:26" ht="12.75">
      <c r="A28" s="38" t="s">
        <v>139</v>
      </c>
      <c r="B28" s="1">
        <v>50</v>
      </c>
      <c r="C28" s="1">
        <v>200</v>
      </c>
      <c r="D28" s="1">
        <v>200</v>
      </c>
      <c r="E28" s="1">
        <v>200</v>
      </c>
      <c r="F28" s="1">
        <v>200</v>
      </c>
      <c r="G28" s="1">
        <v>200</v>
      </c>
      <c r="H28" s="1">
        <v>200</v>
      </c>
      <c r="I28" s="1">
        <v>200</v>
      </c>
      <c r="J28" s="1">
        <v>200</v>
      </c>
      <c r="K28" s="1">
        <v>200</v>
      </c>
      <c r="L28" s="1">
        <v>200</v>
      </c>
      <c r="M28" s="1">
        <v>200</v>
      </c>
      <c r="N28" s="1">
        <v>200</v>
      </c>
      <c r="O28" s="1">
        <v>200</v>
      </c>
      <c r="P28" s="1">
        <v>200</v>
      </c>
      <c r="Q28" s="1">
        <v>200</v>
      </c>
      <c r="R28" s="1">
        <v>200</v>
      </c>
      <c r="S28" s="1">
        <v>45</v>
      </c>
      <c r="T28" s="1">
        <v>55</v>
      </c>
      <c r="U28" s="1">
        <v>50</v>
      </c>
      <c r="V28" s="1">
        <v>90</v>
      </c>
      <c r="W28" s="1">
        <v>100</v>
      </c>
      <c r="X28" s="1">
        <v>200</v>
      </c>
      <c r="Y28" s="1">
        <v>200</v>
      </c>
      <c r="Z28" s="1">
        <v>-6</v>
      </c>
    </row>
    <row r="29" spans="1:26" ht="12.75">
      <c r="A29" s="38" t="s">
        <v>140</v>
      </c>
      <c r="B29" s="1">
        <v>40</v>
      </c>
      <c r="C29" s="1">
        <v>43</v>
      </c>
      <c r="D29" s="1">
        <v>200</v>
      </c>
      <c r="E29" s="1">
        <v>200</v>
      </c>
      <c r="F29" s="1">
        <v>200</v>
      </c>
      <c r="G29" s="1">
        <v>200</v>
      </c>
      <c r="H29" s="1">
        <v>200</v>
      </c>
      <c r="I29" s="1">
        <v>200</v>
      </c>
      <c r="J29" s="1">
        <v>200</v>
      </c>
      <c r="K29" s="1">
        <v>200</v>
      </c>
      <c r="L29" s="1">
        <v>200</v>
      </c>
      <c r="M29" s="1">
        <v>200</v>
      </c>
      <c r="N29" s="1">
        <v>200</v>
      </c>
      <c r="O29" s="1">
        <v>200</v>
      </c>
      <c r="P29" s="1">
        <v>200</v>
      </c>
      <c r="Q29" s="1">
        <v>200</v>
      </c>
      <c r="R29" s="1">
        <v>200</v>
      </c>
      <c r="S29" s="1">
        <v>200</v>
      </c>
      <c r="T29" s="1">
        <v>200</v>
      </c>
      <c r="U29" s="1">
        <v>200</v>
      </c>
      <c r="V29" s="1">
        <v>200</v>
      </c>
      <c r="W29" s="1">
        <v>200</v>
      </c>
      <c r="X29" s="1">
        <v>55</v>
      </c>
      <c r="Y29" s="1">
        <v>200</v>
      </c>
      <c r="Z29" s="1">
        <v>-6</v>
      </c>
    </row>
    <row r="31" spans="1:25" ht="12.75">
      <c r="A31" s="38" t="s">
        <v>141</v>
      </c>
      <c r="B31" s="1">
        <v>40</v>
      </c>
      <c r="C31" s="1">
        <v>55</v>
      </c>
      <c r="D31" s="1">
        <v>55</v>
      </c>
      <c r="E31" s="1">
        <v>55</v>
      </c>
      <c r="F31" s="1">
        <v>55</v>
      </c>
      <c r="G31" s="1">
        <v>55</v>
      </c>
      <c r="H31" s="1">
        <v>55</v>
      </c>
      <c r="I31" s="1">
        <v>55</v>
      </c>
      <c r="J31" s="1">
        <v>55</v>
      </c>
      <c r="K31" s="1">
        <v>55</v>
      </c>
      <c r="L31" s="1">
        <v>55</v>
      </c>
      <c r="M31" s="1">
        <v>55</v>
      </c>
      <c r="N31" s="1">
        <v>55</v>
      </c>
      <c r="O31" s="1">
        <v>55</v>
      </c>
      <c r="P31" s="1">
        <v>55</v>
      </c>
      <c r="Q31" s="1">
        <v>55</v>
      </c>
      <c r="R31" s="1">
        <v>55</v>
      </c>
      <c r="S31" s="1">
        <v>55</v>
      </c>
      <c r="T31" s="1">
        <v>55</v>
      </c>
      <c r="U31" s="1">
        <v>55</v>
      </c>
      <c r="V31" s="1">
        <v>55</v>
      </c>
      <c r="W31" s="1">
        <v>55</v>
      </c>
      <c r="X31" s="1">
        <v>55</v>
      </c>
      <c r="Y31" s="1">
        <v>55</v>
      </c>
    </row>
    <row r="32" spans="1:25" ht="12.75">
      <c r="A32" s="38" t="s">
        <v>142</v>
      </c>
      <c r="B32" s="1">
        <v>40</v>
      </c>
      <c r="C32" s="1">
        <v>50</v>
      </c>
      <c r="D32" s="1">
        <v>50</v>
      </c>
      <c r="E32" s="1">
        <v>50</v>
      </c>
      <c r="F32" s="1">
        <v>50</v>
      </c>
      <c r="G32" s="1">
        <v>50</v>
      </c>
      <c r="H32" s="1">
        <v>50</v>
      </c>
      <c r="I32" s="1">
        <v>50</v>
      </c>
      <c r="J32" s="1">
        <v>50</v>
      </c>
      <c r="K32" s="1">
        <v>50</v>
      </c>
      <c r="L32" s="1">
        <v>50</v>
      </c>
      <c r="M32" s="1">
        <v>50</v>
      </c>
      <c r="N32" s="1">
        <v>50</v>
      </c>
      <c r="O32" s="1">
        <v>50</v>
      </c>
      <c r="P32" s="1">
        <v>50</v>
      </c>
      <c r="Q32" s="1">
        <v>50</v>
      </c>
      <c r="R32" s="1">
        <v>50</v>
      </c>
      <c r="S32" s="1">
        <v>50</v>
      </c>
      <c r="T32" s="1">
        <v>50</v>
      </c>
      <c r="U32" s="1">
        <v>50</v>
      </c>
      <c r="V32" s="1">
        <v>50</v>
      </c>
      <c r="W32" s="1">
        <v>50</v>
      </c>
      <c r="X32" s="1">
        <v>50</v>
      </c>
      <c r="Y32" s="1">
        <v>50</v>
      </c>
    </row>
    <row r="33" spans="1:25" ht="12.75">
      <c r="A33" s="38" t="s">
        <v>143</v>
      </c>
      <c r="B33" s="1">
        <v>40</v>
      </c>
      <c r="C33" s="1">
        <v>55</v>
      </c>
      <c r="D33" s="1">
        <v>55</v>
      </c>
      <c r="E33" s="1">
        <v>55</v>
      </c>
      <c r="F33" s="1">
        <v>55</v>
      </c>
      <c r="G33" s="1">
        <v>55</v>
      </c>
      <c r="H33" s="1">
        <v>55</v>
      </c>
      <c r="I33" s="1">
        <v>55</v>
      </c>
      <c r="J33" s="1">
        <v>55</v>
      </c>
      <c r="K33" s="1">
        <v>55</v>
      </c>
      <c r="L33" s="1">
        <v>55</v>
      </c>
      <c r="M33" s="1">
        <v>55</v>
      </c>
      <c r="N33" s="1">
        <v>55</v>
      </c>
      <c r="O33" s="1">
        <v>55</v>
      </c>
      <c r="P33" s="1">
        <v>55</v>
      </c>
      <c r="Q33" s="1">
        <v>55</v>
      </c>
      <c r="R33" s="1">
        <v>55</v>
      </c>
      <c r="S33" s="1">
        <v>55</v>
      </c>
      <c r="T33" s="1">
        <v>55</v>
      </c>
      <c r="U33" s="1">
        <v>55</v>
      </c>
      <c r="V33" s="1">
        <v>55</v>
      </c>
      <c r="W33" s="1">
        <v>55</v>
      </c>
      <c r="X33" s="1">
        <v>55</v>
      </c>
      <c r="Y33" s="1">
        <v>55</v>
      </c>
    </row>
    <row r="35" spans="1:26" ht="12.75">
      <c r="A35" s="38" t="s">
        <v>144</v>
      </c>
      <c r="B35" s="1">
        <v>40</v>
      </c>
      <c r="C35" s="1">
        <v>50</v>
      </c>
      <c r="D35" s="1">
        <v>52</v>
      </c>
      <c r="E35" s="1">
        <v>55</v>
      </c>
      <c r="F35" s="1">
        <v>60</v>
      </c>
      <c r="G35" s="1">
        <v>58</v>
      </c>
      <c r="H35" s="1">
        <v>48</v>
      </c>
      <c r="I35" s="1">
        <v>52</v>
      </c>
      <c r="J35" s="1">
        <v>45</v>
      </c>
      <c r="K35" s="1">
        <v>52</v>
      </c>
      <c r="L35" s="1">
        <v>200</v>
      </c>
      <c r="M35" s="1">
        <v>200</v>
      </c>
      <c r="N35" s="1">
        <v>200</v>
      </c>
      <c r="O35" s="1">
        <v>200</v>
      </c>
      <c r="P35" s="1">
        <v>200</v>
      </c>
      <c r="Q35" s="1">
        <v>200</v>
      </c>
      <c r="R35" s="1">
        <v>200</v>
      </c>
      <c r="S35" s="1">
        <v>200</v>
      </c>
      <c r="T35" s="1">
        <v>200</v>
      </c>
      <c r="U35" s="1">
        <v>200</v>
      </c>
      <c r="V35" s="1">
        <v>200</v>
      </c>
      <c r="W35" s="1">
        <v>200</v>
      </c>
      <c r="X35" s="1">
        <v>200</v>
      </c>
      <c r="Y35" s="1">
        <v>200</v>
      </c>
      <c r="Z35" s="1">
        <v>-5</v>
      </c>
    </row>
    <row r="36" spans="1:26" ht="12.75">
      <c r="A36" s="38" t="s">
        <v>145</v>
      </c>
      <c r="B36" s="1">
        <v>45</v>
      </c>
      <c r="C36" s="1">
        <v>200</v>
      </c>
      <c r="D36" s="1">
        <v>200</v>
      </c>
      <c r="E36" s="1">
        <v>200</v>
      </c>
      <c r="F36" s="1">
        <v>200</v>
      </c>
      <c r="G36" s="1">
        <v>200</v>
      </c>
      <c r="H36" s="1">
        <v>200</v>
      </c>
      <c r="I36" s="1">
        <v>200</v>
      </c>
      <c r="J36" s="1">
        <v>45</v>
      </c>
      <c r="K36" s="1">
        <v>45</v>
      </c>
      <c r="L36" s="1">
        <v>60</v>
      </c>
      <c r="M36" s="1">
        <v>200</v>
      </c>
      <c r="N36" s="1">
        <v>50</v>
      </c>
      <c r="O36" s="1">
        <v>200</v>
      </c>
      <c r="P36" s="1">
        <v>200</v>
      </c>
      <c r="Q36" s="1">
        <v>44</v>
      </c>
      <c r="R36" s="1">
        <v>200</v>
      </c>
      <c r="S36" s="1">
        <v>200</v>
      </c>
      <c r="T36" s="1">
        <v>200</v>
      </c>
      <c r="U36" s="1">
        <v>200</v>
      </c>
      <c r="V36" s="1">
        <v>200</v>
      </c>
      <c r="W36" s="1">
        <v>200</v>
      </c>
      <c r="X36" s="1">
        <v>200</v>
      </c>
      <c r="Y36" s="1">
        <v>55</v>
      </c>
      <c r="Z36" s="1">
        <v>-5</v>
      </c>
    </row>
    <row r="37" spans="1:26" ht="12.75">
      <c r="A37" s="38" t="s">
        <v>146</v>
      </c>
      <c r="B37" s="1">
        <v>40</v>
      </c>
      <c r="C37" s="1">
        <v>50</v>
      </c>
      <c r="D37" s="1">
        <v>200</v>
      </c>
      <c r="E37" s="1">
        <v>200</v>
      </c>
      <c r="F37" s="1">
        <v>200</v>
      </c>
      <c r="G37" s="1">
        <v>200</v>
      </c>
      <c r="H37" s="1">
        <v>200</v>
      </c>
      <c r="I37" s="1">
        <v>200</v>
      </c>
      <c r="J37" s="1">
        <v>200</v>
      </c>
      <c r="K37" s="1">
        <v>200</v>
      </c>
      <c r="L37" s="1">
        <v>200</v>
      </c>
      <c r="M37" s="1">
        <v>49</v>
      </c>
      <c r="N37" s="1">
        <v>200</v>
      </c>
      <c r="O37" s="1">
        <v>200</v>
      </c>
      <c r="P37" s="1">
        <v>200</v>
      </c>
      <c r="Q37" s="1">
        <v>200</v>
      </c>
      <c r="R37" s="1">
        <v>200</v>
      </c>
      <c r="S37" s="1">
        <v>200</v>
      </c>
      <c r="T37" s="1">
        <v>200</v>
      </c>
      <c r="U37" s="1">
        <v>200</v>
      </c>
      <c r="V37" s="1">
        <v>200</v>
      </c>
      <c r="W37" s="1">
        <v>200</v>
      </c>
      <c r="X37" s="1">
        <v>200</v>
      </c>
      <c r="Y37" s="1">
        <v>200</v>
      </c>
      <c r="Z37" s="1">
        <v>-8</v>
      </c>
    </row>
    <row r="38" spans="1:26" ht="12.75">
      <c r="A38" s="38" t="s">
        <v>147</v>
      </c>
      <c r="B38" s="1">
        <v>40</v>
      </c>
      <c r="C38" s="1">
        <v>42</v>
      </c>
      <c r="D38" s="1">
        <v>65</v>
      </c>
      <c r="E38" s="1">
        <v>200</v>
      </c>
      <c r="F38" s="1">
        <v>200</v>
      </c>
      <c r="G38" s="1">
        <v>200</v>
      </c>
      <c r="H38" s="1">
        <v>80</v>
      </c>
      <c r="I38" s="1">
        <v>200</v>
      </c>
      <c r="J38" s="1">
        <v>200</v>
      </c>
      <c r="K38" s="1">
        <v>200</v>
      </c>
      <c r="L38" s="1">
        <v>200</v>
      </c>
      <c r="M38" s="1">
        <v>200</v>
      </c>
      <c r="N38" s="1">
        <v>200</v>
      </c>
      <c r="O38" s="1">
        <v>200</v>
      </c>
      <c r="P38" s="1">
        <v>200</v>
      </c>
      <c r="Q38" s="1">
        <v>200</v>
      </c>
      <c r="R38" s="1">
        <v>42</v>
      </c>
      <c r="S38" s="1">
        <v>200</v>
      </c>
      <c r="T38" s="1">
        <v>95</v>
      </c>
      <c r="U38" s="1">
        <v>120</v>
      </c>
      <c r="V38" s="1">
        <v>90</v>
      </c>
      <c r="W38" s="1">
        <v>100</v>
      </c>
      <c r="X38" s="1">
        <v>110</v>
      </c>
      <c r="Y38" s="1">
        <v>200</v>
      </c>
      <c r="Z38" s="1">
        <v>-9</v>
      </c>
    </row>
    <row r="39" spans="1:26" ht="12.75">
      <c r="A39" s="38" t="s">
        <v>148</v>
      </c>
      <c r="B39" s="1">
        <v>45</v>
      </c>
      <c r="C39" s="1">
        <v>52</v>
      </c>
      <c r="D39" s="1">
        <v>60</v>
      </c>
      <c r="E39" s="1">
        <v>200</v>
      </c>
      <c r="F39" s="1">
        <v>200</v>
      </c>
      <c r="G39" s="1">
        <v>200</v>
      </c>
      <c r="H39" s="1">
        <v>200</v>
      </c>
      <c r="I39" s="1">
        <v>200</v>
      </c>
      <c r="J39" s="1">
        <v>200</v>
      </c>
      <c r="K39" s="1">
        <v>200</v>
      </c>
      <c r="L39" s="1">
        <v>50</v>
      </c>
      <c r="M39" s="1">
        <v>200</v>
      </c>
      <c r="N39" s="1">
        <v>200</v>
      </c>
      <c r="O39" s="1">
        <v>200</v>
      </c>
      <c r="P39" s="1">
        <v>200</v>
      </c>
      <c r="Q39" s="1">
        <v>200</v>
      </c>
      <c r="R39" s="1">
        <v>200</v>
      </c>
      <c r="S39" s="1">
        <v>200</v>
      </c>
      <c r="T39" s="1">
        <v>200</v>
      </c>
      <c r="U39" s="1">
        <v>200</v>
      </c>
      <c r="V39" s="1">
        <v>200</v>
      </c>
      <c r="W39" s="1">
        <v>200</v>
      </c>
      <c r="X39" s="1">
        <v>200</v>
      </c>
      <c r="Y39" s="1">
        <v>56</v>
      </c>
      <c r="Z39" s="1">
        <v>-5</v>
      </c>
    </row>
    <row r="40" spans="1:26" ht="12.75">
      <c r="A40" s="38" t="s">
        <v>149</v>
      </c>
      <c r="B40" s="1">
        <v>40</v>
      </c>
      <c r="C40" s="1">
        <v>60</v>
      </c>
      <c r="D40" s="1">
        <v>65</v>
      </c>
      <c r="E40" s="1">
        <v>200</v>
      </c>
      <c r="F40" s="1">
        <v>200</v>
      </c>
      <c r="G40" s="1">
        <v>200</v>
      </c>
      <c r="H40" s="1">
        <v>45</v>
      </c>
      <c r="I40" s="1">
        <v>48</v>
      </c>
      <c r="J40" s="1">
        <v>48</v>
      </c>
      <c r="K40" s="1">
        <v>50</v>
      </c>
      <c r="L40" s="1">
        <v>200</v>
      </c>
      <c r="M40" s="1">
        <v>200</v>
      </c>
      <c r="N40" s="1">
        <v>200</v>
      </c>
      <c r="O40" s="1">
        <v>200</v>
      </c>
      <c r="P40" s="1">
        <v>200</v>
      </c>
      <c r="Q40" s="1">
        <v>200</v>
      </c>
      <c r="R40" s="1">
        <v>200</v>
      </c>
      <c r="S40" s="1">
        <v>200</v>
      </c>
      <c r="T40" s="1">
        <v>200</v>
      </c>
      <c r="U40" s="1">
        <v>200</v>
      </c>
      <c r="V40" s="1">
        <v>200</v>
      </c>
      <c r="W40" s="1">
        <v>200</v>
      </c>
      <c r="X40" s="1">
        <v>200</v>
      </c>
      <c r="Y40" s="1">
        <v>200</v>
      </c>
      <c r="Z40" s="1">
        <v>-6</v>
      </c>
    </row>
    <row r="42" spans="1:26" ht="12.75">
      <c r="A42" s="38" t="s">
        <v>150</v>
      </c>
      <c r="B42" s="1">
        <v>40</v>
      </c>
      <c r="C42" s="1">
        <v>47</v>
      </c>
      <c r="D42" s="1">
        <v>45</v>
      </c>
      <c r="E42" s="1">
        <v>53</v>
      </c>
      <c r="F42" s="1">
        <v>50</v>
      </c>
      <c r="G42" s="1">
        <v>50</v>
      </c>
      <c r="H42" s="1">
        <v>48</v>
      </c>
      <c r="I42" s="1">
        <v>52</v>
      </c>
      <c r="J42" s="1">
        <v>44</v>
      </c>
      <c r="K42" s="1">
        <v>50</v>
      </c>
      <c r="L42" s="1">
        <v>200</v>
      </c>
      <c r="M42" s="1">
        <v>200</v>
      </c>
      <c r="N42" s="1">
        <v>200</v>
      </c>
      <c r="O42" s="1">
        <v>200</v>
      </c>
      <c r="P42" s="1">
        <v>200</v>
      </c>
      <c r="Q42" s="1">
        <v>200</v>
      </c>
      <c r="R42" s="1">
        <v>200</v>
      </c>
      <c r="S42" s="1">
        <v>200</v>
      </c>
      <c r="T42" s="1">
        <v>200</v>
      </c>
      <c r="U42" s="1">
        <v>200</v>
      </c>
      <c r="V42" s="1">
        <v>200</v>
      </c>
      <c r="W42" s="1">
        <v>200</v>
      </c>
      <c r="X42" s="1">
        <v>200</v>
      </c>
      <c r="Y42" s="1">
        <v>200</v>
      </c>
      <c r="Z42" s="1">
        <v>-5</v>
      </c>
    </row>
    <row r="43" spans="1:26" ht="12.75">
      <c r="A43" s="38" t="s">
        <v>151</v>
      </c>
      <c r="B43" s="1">
        <v>40</v>
      </c>
      <c r="C43" s="1">
        <v>43</v>
      </c>
      <c r="D43" s="1">
        <v>47</v>
      </c>
      <c r="E43" s="1">
        <v>200</v>
      </c>
      <c r="F43" s="1">
        <v>200</v>
      </c>
      <c r="G43" s="1">
        <v>200</v>
      </c>
      <c r="H43" s="1">
        <v>200</v>
      </c>
      <c r="I43" s="1">
        <v>200</v>
      </c>
      <c r="J43" s="1">
        <v>200</v>
      </c>
      <c r="K43" s="1">
        <v>200</v>
      </c>
      <c r="L43" s="1">
        <v>200</v>
      </c>
      <c r="M43" s="1">
        <v>47</v>
      </c>
      <c r="N43" s="1">
        <v>200</v>
      </c>
      <c r="O43" s="1">
        <v>200</v>
      </c>
      <c r="P43" s="1">
        <v>200</v>
      </c>
      <c r="Q43" s="1">
        <v>200</v>
      </c>
      <c r="R43" s="1">
        <v>200</v>
      </c>
      <c r="S43" s="1">
        <v>200</v>
      </c>
      <c r="T43" s="1">
        <v>200</v>
      </c>
      <c r="U43" s="1">
        <v>200</v>
      </c>
      <c r="V43" s="1">
        <v>200</v>
      </c>
      <c r="W43" s="1">
        <v>200</v>
      </c>
      <c r="X43" s="1">
        <v>200</v>
      </c>
      <c r="Y43" s="1">
        <v>200</v>
      </c>
      <c r="Z43" s="1">
        <v>-4</v>
      </c>
    </row>
    <row r="44" spans="1:26" ht="12.75">
      <c r="A44" s="38" t="s">
        <v>152</v>
      </c>
      <c r="B44" s="1">
        <v>40</v>
      </c>
      <c r="C44" s="1">
        <v>50</v>
      </c>
      <c r="D44" s="1">
        <v>50</v>
      </c>
      <c r="E44" s="1">
        <v>200</v>
      </c>
      <c r="F44" s="1">
        <v>200</v>
      </c>
      <c r="G44" s="1">
        <v>200</v>
      </c>
      <c r="H44" s="1">
        <v>200</v>
      </c>
      <c r="I44" s="1">
        <v>200</v>
      </c>
      <c r="J44" s="1">
        <v>200</v>
      </c>
      <c r="K44" s="1">
        <v>200</v>
      </c>
      <c r="L44" s="1">
        <v>45</v>
      </c>
      <c r="M44" s="1">
        <v>200</v>
      </c>
      <c r="N44" s="1">
        <v>200</v>
      </c>
      <c r="O44" s="1">
        <v>200</v>
      </c>
      <c r="P44" s="1">
        <v>200</v>
      </c>
      <c r="Q44" s="1">
        <v>45</v>
      </c>
      <c r="R44" s="1">
        <v>200</v>
      </c>
      <c r="S44" s="1">
        <v>200</v>
      </c>
      <c r="T44" s="1">
        <v>200</v>
      </c>
      <c r="U44" s="1">
        <v>200</v>
      </c>
      <c r="V44" s="1">
        <v>200</v>
      </c>
      <c r="W44" s="1">
        <v>200</v>
      </c>
      <c r="X44" s="1">
        <v>200</v>
      </c>
      <c r="Y44" s="1">
        <v>55</v>
      </c>
      <c r="Z44" s="1">
        <v>-5</v>
      </c>
    </row>
    <row r="45" spans="1:26" ht="12.75">
      <c r="A45" s="38" t="s">
        <v>153</v>
      </c>
      <c r="B45" s="1">
        <v>40</v>
      </c>
      <c r="C45" s="1">
        <v>50</v>
      </c>
      <c r="D45" s="1">
        <v>44</v>
      </c>
      <c r="E45" s="1">
        <v>200</v>
      </c>
      <c r="F45" s="1">
        <v>200</v>
      </c>
      <c r="G45" s="1">
        <v>200</v>
      </c>
      <c r="H45" s="1">
        <v>48</v>
      </c>
      <c r="I45" s="1">
        <v>51</v>
      </c>
      <c r="J45" s="1">
        <v>44</v>
      </c>
      <c r="K45" s="1">
        <v>48</v>
      </c>
      <c r="L45" s="1">
        <v>200</v>
      </c>
      <c r="M45" s="1">
        <v>200</v>
      </c>
      <c r="N45" s="1">
        <v>200</v>
      </c>
      <c r="O45" s="1">
        <v>200</v>
      </c>
      <c r="P45" s="1">
        <v>200</v>
      </c>
      <c r="Q45" s="1">
        <v>200</v>
      </c>
      <c r="R45" s="1">
        <v>200</v>
      </c>
      <c r="S45" s="1">
        <v>200</v>
      </c>
      <c r="T45" s="1">
        <v>200</v>
      </c>
      <c r="U45" s="1">
        <v>200</v>
      </c>
      <c r="V45" s="1">
        <v>200</v>
      </c>
      <c r="W45" s="1">
        <v>200</v>
      </c>
      <c r="X45" s="1">
        <v>200</v>
      </c>
      <c r="Y45" s="1">
        <v>200</v>
      </c>
      <c r="Z45" s="1">
        <v>-4</v>
      </c>
    </row>
    <row r="46" spans="1:26" ht="12.75">
      <c r="A46" s="38" t="s">
        <v>154</v>
      </c>
      <c r="B46" s="1">
        <v>38</v>
      </c>
      <c r="C46" s="1">
        <v>200</v>
      </c>
      <c r="D46" s="1">
        <v>200</v>
      </c>
      <c r="E46" s="1">
        <v>200</v>
      </c>
      <c r="F46" s="1">
        <v>200</v>
      </c>
      <c r="G46" s="1">
        <v>200</v>
      </c>
      <c r="H46" s="1">
        <v>200</v>
      </c>
      <c r="I46" s="1">
        <v>200</v>
      </c>
      <c r="J46" s="1">
        <v>43</v>
      </c>
      <c r="K46" s="1">
        <v>45</v>
      </c>
      <c r="L46" s="1">
        <v>48</v>
      </c>
      <c r="M46" s="1">
        <v>200</v>
      </c>
      <c r="N46" s="1">
        <v>39</v>
      </c>
      <c r="O46" s="1">
        <v>200</v>
      </c>
      <c r="P46" s="1">
        <v>200</v>
      </c>
      <c r="Q46" s="1">
        <v>200</v>
      </c>
      <c r="R46" s="1">
        <v>200</v>
      </c>
      <c r="S46" s="1">
        <v>200</v>
      </c>
      <c r="T46" s="1">
        <v>200</v>
      </c>
      <c r="U46" s="1">
        <v>200</v>
      </c>
      <c r="V46" s="1">
        <v>200</v>
      </c>
      <c r="W46" s="1">
        <v>200</v>
      </c>
      <c r="X46" s="1">
        <v>200</v>
      </c>
      <c r="Y46" s="1">
        <v>50</v>
      </c>
      <c r="Z46" s="1">
        <v>-5</v>
      </c>
    </row>
    <row r="47" spans="1:26" ht="12.75">
      <c r="A47" s="38" t="s">
        <v>155</v>
      </c>
      <c r="B47" s="1">
        <v>40</v>
      </c>
      <c r="C47" s="1">
        <v>52</v>
      </c>
      <c r="D47" s="1">
        <v>200</v>
      </c>
      <c r="E47" s="1">
        <v>200</v>
      </c>
      <c r="F47" s="1">
        <v>200</v>
      </c>
      <c r="G47" s="1">
        <v>200</v>
      </c>
      <c r="H47" s="1">
        <v>200</v>
      </c>
      <c r="I47" s="1">
        <v>200</v>
      </c>
      <c r="J47" s="1">
        <v>200</v>
      </c>
      <c r="K47" s="1">
        <v>200</v>
      </c>
      <c r="L47" s="1">
        <v>200</v>
      </c>
      <c r="M47" s="1">
        <v>49</v>
      </c>
      <c r="N47" s="1">
        <v>200</v>
      </c>
      <c r="O47" s="1">
        <v>44</v>
      </c>
      <c r="P47" s="1">
        <v>200</v>
      </c>
      <c r="Q47" s="1">
        <v>200</v>
      </c>
      <c r="R47" s="1">
        <v>200</v>
      </c>
      <c r="S47" s="1">
        <v>200</v>
      </c>
      <c r="T47" s="1">
        <v>200</v>
      </c>
      <c r="U47" s="1">
        <v>200</v>
      </c>
      <c r="V47" s="1">
        <v>200</v>
      </c>
      <c r="W47" s="1">
        <v>200</v>
      </c>
      <c r="X47" s="1">
        <v>200</v>
      </c>
      <c r="Y47" s="1">
        <v>200</v>
      </c>
      <c r="Z47" s="1">
        <v>-7</v>
      </c>
    </row>
    <row r="48" spans="1:25" ht="12.75">
      <c r="A48" s="38" t="s">
        <v>156</v>
      </c>
      <c r="B48" s="1">
        <v>40</v>
      </c>
      <c r="C48" s="1">
        <v>52</v>
      </c>
      <c r="D48" s="1">
        <v>200</v>
      </c>
      <c r="E48" s="1">
        <v>200</v>
      </c>
      <c r="F48" s="1">
        <v>200</v>
      </c>
      <c r="G48" s="1">
        <v>200</v>
      </c>
      <c r="H48" s="1">
        <v>200</v>
      </c>
      <c r="I48" s="1">
        <v>200</v>
      </c>
      <c r="J48" s="1">
        <v>200</v>
      </c>
      <c r="K48" s="1">
        <v>200</v>
      </c>
      <c r="L48" s="1">
        <v>200</v>
      </c>
      <c r="M48" s="1">
        <v>49</v>
      </c>
      <c r="N48" s="1">
        <v>200</v>
      </c>
      <c r="O48" s="1">
        <v>200</v>
      </c>
      <c r="P48" s="1">
        <v>44</v>
      </c>
      <c r="Q48" s="1">
        <v>200</v>
      </c>
      <c r="R48" s="1">
        <v>200</v>
      </c>
      <c r="S48" s="1">
        <v>200</v>
      </c>
      <c r="T48" s="1">
        <v>200</v>
      </c>
      <c r="U48" s="1">
        <v>200</v>
      </c>
      <c r="V48" s="1">
        <v>200</v>
      </c>
      <c r="W48" s="1">
        <v>200</v>
      </c>
      <c r="X48" s="1">
        <v>200</v>
      </c>
      <c r="Y48" s="1">
        <v>200</v>
      </c>
    </row>
    <row r="51" spans="1:11" ht="12.75">
      <c r="A51" s="40"/>
      <c r="B51" s="40"/>
      <c r="C51" s="40"/>
      <c r="D51" s="40"/>
      <c r="E51" s="40"/>
      <c r="F51" s="40"/>
      <c r="G51" s="40"/>
      <c r="H51" s="40"/>
      <c r="I51" s="41"/>
      <c r="J51" s="41"/>
      <c r="K51" s="41"/>
    </row>
    <row r="52" spans="1:11" ht="12.75" customHeight="1">
      <c r="A52" s="40"/>
      <c r="B52" s="40"/>
      <c r="C52" s="40"/>
      <c r="D52" s="40"/>
      <c r="E52" s="40"/>
      <c r="F52" s="40"/>
      <c r="G52" s="40"/>
      <c r="H52" s="40"/>
      <c r="I52" s="41"/>
      <c r="J52" s="41"/>
      <c r="K52" s="41"/>
    </row>
  </sheetData>
  <sheetProtection/>
  <mergeCells count="1">
    <mergeCell ref="A1:Z1"/>
  </mergeCells>
  <printOptions/>
  <pageMargins left="0.75" right="0.75" top="1" bottom="1" header="0.492125985" footer="0.49212598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 </dc:creator>
  <cp:keywords/>
  <dc:description/>
  <cp:lastModifiedBy>Administrator </cp:lastModifiedBy>
  <dcterms:created xsi:type="dcterms:W3CDTF">2010-12-06T01:38:58Z</dcterms:created>
  <dcterms:modified xsi:type="dcterms:W3CDTF">2011-01-09T12:06:49Z</dcterms:modified>
  <cp:category/>
  <cp:version/>
  <cp:contentType/>
  <cp:contentStatus/>
</cp:coreProperties>
</file>